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90" windowWidth="16215" windowHeight="7080"/>
  </bookViews>
  <sheets>
    <sheet name="SCI % by Contract Type" sheetId="1" r:id="rId1"/>
    <sheet name="SCI % Competition Type" sheetId="3" r:id="rId2"/>
    <sheet name="SCI % obligated by Qtr" sheetId="4" r:id="rId3"/>
    <sheet name="Page 2 - Small Business" sheetId="2" r:id="rId4"/>
  </sheets>
  <calcPr calcId="125725"/>
</workbook>
</file>

<file path=xl/calcChain.xml><?xml version="1.0" encoding="utf-8"?>
<calcChain xmlns="http://schemas.openxmlformats.org/spreadsheetml/2006/main">
  <c r="W18" i="2"/>
  <c r="W17"/>
  <c r="W16"/>
  <c r="W15"/>
  <c r="W14"/>
  <c r="W13"/>
  <c r="W12"/>
  <c r="W11"/>
  <c r="W10"/>
  <c r="W9"/>
  <c r="AK18"/>
  <c r="AI18"/>
  <c r="AG18"/>
  <c r="AE18"/>
  <c r="AC18"/>
  <c r="AA18"/>
  <c r="Y18"/>
  <c r="AK17"/>
  <c r="AI17"/>
  <c r="AG17"/>
  <c r="AE17"/>
  <c r="AC17"/>
  <c r="AA17"/>
  <c r="Y17"/>
  <c r="AK16"/>
  <c r="AI16"/>
  <c r="AG16"/>
  <c r="AE16"/>
  <c r="AC16"/>
  <c r="AA16"/>
  <c r="Y16"/>
  <c r="AK15"/>
  <c r="AI15"/>
  <c r="AG15"/>
  <c r="AE15"/>
  <c r="AC15"/>
  <c r="AA15"/>
  <c r="Y15"/>
  <c r="AK14"/>
  <c r="AI14"/>
  <c r="AG14"/>
  <c r="AE14"/>
  <c r="AC14"/>
  <c r="AA14"/>
  <c r="Y14"/>
  <c r="AK13"/>
  <c r="AI13"/>
  <c r="AG13"/>
  <c r="AE13"/>
  <c r="AC13"/>
  <c r="AA13"/>
  <c r="Y13"/>
  <c r="AK12"/>
  <c r="AI12"/>
  <c r="AG12"/>
  <c r="AE12"/>
  <c r="AC12"/>
  <c r="AA12"/>
  <c r="Y12"/>
  <c r="AK11"/>
  <c r="AI11"/>
  <c r="AG11"/>
  <c r="AE11"/>
  <c r="AC11"/>
  <c r="AA11"/>
  <c r="Y11"/>
  <c r="AK10"/>
  <c r="AI10"/>
  <c r="AG10"/>
  <c r="AE10"/>
  <c r="AC10"/>
  <c r="Z10"/>
  <c r="AA10" s="1"/>
  <c r="Y10"/>
  <c r="AK9"/>
  <c r="AI9"/>
  <c r="AG9"/>
  <c r="AE9"/>
  <c r="AC9"/>
  <c r="AA9"/>
  <c r="Y9"/>
  <c r="Z21" i="4"/>
  <c r="X21"/>
  <c r="V21"/>
  <c r="T21"/>
  <c r="Z20"/>
  <c r="X20"/>
  <c r="V20"/>
  <c r="T20"/>
  <c r="Z19"/>
  <c r="X19"/>
  <c r="V19"/>
  <c r="T19"/>
  <c r="Z18"/>
  <c r="X18"/>
  <c r="V18"/>
  <c r="T18"/>
  <c r="Z17"/>
  <c r="X17"/>
  <c r="V17"/>
  <c r="T17"/>
  <c r="Z16"/>
  <c r="X16"/>
  <c r="V16"/>
  <c r="T16"/>
  <c r="Z15"/>
  <c r="X15"/>
  <c r="V15"/>
  <c r="T15"/>
  <c r="Z14"/>
  <c r="X14"/>
  <c r="V14"/>
  <c r="T14"/>
  <c r="Z13"/>
  <c r="X13"/>
  <c r="V13"/>
  <c r="T13"/>
  <c r="Z12"/>
  <c r="X12"/>
  <c r="V12"/>
  <c r="T12"/>
  <c r="Y19" i="3"/>
  <c r="Y18"/>
  <c r="Y17"/>
  <c r="Y16"/>
  <c r="Y15"/>
  <c r="Y14"/>
  <c r="Y13"/>
  <c r="Y12"/>
  <c r="Y11"/>
  <c r="Y10"/>
  <c r="W19"/>
  <c r="W18"/>
  <c r="W17"/>
  <c r="W16"/>
  <c r="W15"/>
  <c r="W14"/>
  <c r="W13"/>
  <c r="W12"/>
  <c r="W11"/>
  <c r="W10"/>
  <c r="U19"/>
  <c r="U18"/>
  <c r="U17"/>
  <c r="U16"/>
  <c r="U15"/>
  <c r="U14"/>
  <c r="U13"/>
  <c r="U12"/>
  <c r="U11"/>
  <c r="U10"/>
  <c r="S19"/>
  <c r="S18"/>
  <c r="S17"/>
  <c r="S16"/>
  <c r="S15"/>
  <c r="S14"/>
  <c r="S13"/>
  <c r="S12"/>
  <c r="S11"/>
  <c r="S10"/>
  <c r="T21" i="1" l="1"/>
  <c r="T20"/>
  <c r="T19"/>
  <c r="T18"/>
  <c r="T17"/>
  <c r="T16"/>
  <c r="T15"/>
  <c r="T14"/>
  <c r="T13"/>
  <c r="T12"/>
  <c r="AB21"/>
  <c r="Z21"/>
  <c r="X21"/>
  <c r="V21"/>
  <c r="AB20"/>
  <c r="Z20"/>
  <c r="X20"/>
  <c r="V20"/>
  <c r="AB19"/>
  <c r="Z19"/>
  <c r="X19"/>
  <c r="V19"/>
  <c r="AB18"/>
  <c r="Z18"/>
  <c r="X18"/>
  <c r="V18"/>
  <c r="AB17"/>
  <c r="Z17"/>
  <c r="X17"/>
  <c r="V17"/>
  <c r="AB16"/>
  <c r="Z16"/>
  <c r="X16"/>
  <c r="V16"/>
  <c r="AB15"/>
  <c r="Z15"/>
  <c r="X15"/>
  <c r="V15"/>
  <c r="AB14"/>
  <c r="Z14"/>
  <c r="X14"/>
  <c r="V14"/>
  <c r="AB13"/>
  <c r="Z13"/>
  <c r="X13"/>
  <c r="V13"/>
  <c r="AB12"/>
  <c r="Z12"/>
  <c r="X12"/>
  <c r="V12"/>
  <c r="R21" i="4"/>
  <c r="R20"/>
  <c r="R19"/>
  <c r="R18"/>
  <c r="R17"/>
  <c r="R16"/>
  <c r="R15"/>
  <c r="R14"/>
  <c r="R13"/>
  <c r="R12"/>
  <c r="Q19" i="3"/>
  <c r="Q18"/>
  <c r="Q17"/>
  <c r="Q16"/>
  <c r="Q15"/>
  <c r="Q14"/>
  <c r="Q13"/>
  <c r="Q12"/>
  <c r="Q11"/>
  <c r="Q10"/>
  <c r="F12" i="4"/>
  <c r="H12"/>
  <c r="J12"/>
  <c r="L12"/>
  <c r="F13"/>
  <c r="H13"/>
  <c r="J13"/>
  <c r="L13"/>
  <c r="F14"/>
  <c r="H14"/>
  <c r="J14"/>
  <c r="L14"/>
  <c r="F15"/>
  <c r="H15"/>
  <c r="J15"/>
  <c r="L15"/>
  <c r="H17"/>
  <c r="F18"/>
  <c r="H18"/>
  <c r="J18"/>
  <c r="L18"/>
  <c r="F19"/>
  <c r="H19"/>
  <c r="J19"/>
  <c r="L19"/>
  <c r="F20"/>
  <c r="H20"/>
  <c r="J20"/>
  <c r="L20"/>
  <c r="F21"/>
  <c r="H21"/>
  <c r="J21"/>
  <c r="L21"/>
  <c r="F22"/>
  <c r="H22"/>
  <c r="J22"/>
  <c r="L22"/>
  <c r="F24"/>
  <c r="H24"/>
  <c r="J24"/>
  <c r="L24"/>
  <c r="F25"/>
  <c r="H25"/>
  <c r="J25"/>
  <c r="L25"/>
  <c r="F26"/>
  <c r="H26"/>
  <c r="J26"/>
  <c r="L26"/>
  <c r="L24" i="3"/>
  <c r="J24"/>
  <c r="H24"/>
  <c r="F24"/>
  <c r="L23"/>
  <c r="J23"/>
  <c r="H23"/>
  <c r="F23"/>
  <c r="L22"/>
  <c r="J22"/>
  <c r="H22"/>
  <c r="F22"/>
  <c r="L20"/>
  <c r="J20"/>
  <c r="H20"/>
  <c r="F20"/>
  <c r="L19"/>
  <c r="J19"/>
  <c r="H19"/>
  <c r="F19"/>
  <c r="L18"/>
  <c r="J18"/>
  <c r="H18"/>
  <c r="F18"/>
  <c r="L17"/>
  <c r="J17"/>
  <c r="H17"/>
  <c r="F17"/>
  <c r="L16"/>
  <c r="J16"/>
  <c r="H16"/>
  <c r="F16"/>
  <c r="F15"/>
  <c r="L13"/>
  <c r="J13"/>
  <c r="H13"/>
  <c r="F13"/>
  <c r="L12"/>
  <c r="J12"/>
  <c r="H12"/>
  <c r="F12"/>
  <c r="L11"/>
  <c r="J11"/>
  <c r="H11"/>
  <c r="F11"/>
  <c r="L10"/>
  <c r="J10"/>
  <c r="H10"/>
  <c r="F10"/>
  <c r="D26" i="4"/>
  <c r="D25"/>
  <c r="D24"/>
  <c r="D23"/>
  <c r="D22"/>
  <c r="D21"/>
  <c r="D20"/>
  <c r="D19"/>
  <c r="D18"/>
  <c r="D17"/>
  <c r="D16"/>
  <c r="D15"/>
  <c r="D14"/>
  <c r="D13"/>
  <c r="D12"/>
  <c r="D24" i="3"/>
  <c r="D23"/>
  <c r="D22"/>
  <c r="D21"/>
  <c r="D20"/>
  <c r="D19"/>
  <c r="D18"/>
  <c r="D17"/>
  <c r="D16"/>
  <c r="D15"/>
  <c r="D14"/>
  <c r="D13"/>
  <c r="D12"/>
  <c r="D11"/>
  <c r="D10"/>
  <c r="J18" i="2"/>
  <c r="J16"/>
  <c r="J12"/>
  <c r="J17" i="1"/>
  <c r="L22"/>
  <c r="F13"/>
  <c r="F14"/>
  <c r="F15"/>
  <c r="F18"/>
  <c r="F19"/>
  <c r="F20"/>
  <c r="F21"/>
  <c r="F22"/>
  <c r="F24"/>
  <c r="F25"/>
  <c r="F26"/>
  <c r="H12"/>
  <c r="H13"/>
  <c r="H14"/>
  <c r="H15"/>
  <c r="H18"/>
  <c r="H19"/>
  <c r="H20"/>
  <c r="H21"/>
  <c r="H22"/>
  <c r="H24"/>
  <c r="H25"/>
  <c r="H26"/>
  <c r="F23" i="2" l="1"/>
  <c r="F22"/>
  <c r="F21"/>
  <c r="F19"/>
  <c r="F18"/>
  <c r="F17"/>
  <c r="F16"/>
  <c r="F15"/>
  <c r="F12"/>
  <c r="F11"/>
  <c r="F10"/>
  <c r="F9"/>
  <c r="R23"/>
  <c r="P23"/>
  <c r="N23"/>
  <c r="L23"/>
  <c r="J23"/>
  <c r="H23"/>
  <c r="R22"/>
  <c r="P22"/>
  <c r="N22"/>
  <c r="L22"/>
  <c r="J22"/>
  <c r="H22"/>
  <c r="R21"/>
  <c r="P21"/>
  <c r="N21"/>
  <c r="L21"/>
  <c r="J21"/>
  <c r="H21"/>
  <c r="R19"/>
  <c r="P19"/>
  <c r="N19"/>
  <c r="L19"/>
  <c r="J19"/>
  <c r="H19"/>
  <c r="R16"/>
  <c r="P16"/>
  <c r="N16"/>
  <c r="L16"/>
  <c r="H16"/>
  <c r="R12"/>
  <c r="P12"/>
  <c r="N12"/>
  <c r="L12"/>
  <c r="H12"/>
  <c r="R11"/>
  <c r="P11"/>
  <c r="N11"/>
  <c r="L11"/>
  <c r="J11"/>
  <c r="H11"/>
  <c r="R10"/>
  <c r="P10"/>
  <c r="N10"/>
  <c r="L10"/>
  <c r="J10"/>
  <c r="H10"/>
  <c r="D23"/>
  <c r="D22"/>
  <c r="D21"/>
  <c r="D20"/>
  <c r="D19"/>
  <c r="D18"/>
  <c r="D17"/>
  <c r="D16"/>
  <c r="D15"/>
  <c r="D14"/>
  <c r="D13"/>
  <c r="D12"/>
  <c r="D11"/>
  <c r="D10"/>
  <c r="D9"/>
  <c r="L26" i="1"/>
  <c r="J26"/>
  <c r="D26"/>
  <c r="L25"/>
  <c r="J25"/>
  <c r="D25"/>
  <c r="J24"/>
  <c r="D24"/>
  <c r="D23"/>
  <c r="J22"/>
  <c r="D22"/>
  <c r="L21"/>
  <c r="J21"/>
  <c r="D21"/>
  <c r="L20"/>
  <c r="J20"/>
  <c r="D20"/>
  <c r="L19"/>
  <c r="J19"/>
  <c r="D19"/>
  <c r="L18"/>
  <c r="J18"/>
  <c r="D18"/>
  <c r="D17"/>
  <c r="D16"/>
  <c r="L15"/>
  <c r="J15"/>
  <c r="D15"/>
  <c r="L14"/>
  <c r="J14"/>
  <c r="D14"/>
  <c r="L13"/>
  <c r="J13"/>
  <c r="D13"/>
  <c r="L12"/>
  <c r="J12"/>
  <c r="F12"/>
  <c r="D12"/>
</calcChain>
</file>

<file path=xl/sharedStrings.xml><?xml version="1.0" encoding="utf-8"?>
<sst xmlns="http://schemas.openxmlformats.org/spreadsheetml/2006/main" count="316" uniqueCount="81">
  <si>
    <t xml:space="preserve"> Obligations</t>
  </si>
  <si>
    <t>% Total Obligations</t>
  </si>
  <si>
    <t>Fixed Price</t>
  </si>
  <si>
    <t>Cost</t>
  </si>
  <si>
    <t>T&amp;M/LH</t>
  </si>
  <si>
    <t>Other</t>
  </si>
  <si>
    <t>Competed</t>
  </si>
  <si>
    <t>Not Competed</t>
  </si>
  <si>
    <t>Not Available for Competition</t>
  </si>
  <si>
    <t>Blank</t>
  </si>
  <si>
    <t>Q1</t>
  </si>
  <si>
    <t>Q2</t>
  </si>
  <si>
    <t>Q3</t>
  </si>
  <si>
    <t>Q4</t>
  </si>
  <si>
    <t>Special Interest Functions</t>
  </si>
  <si>
    <t>B505</t>
  </si>
  <si>
    <t>SPECIAL STUDIES/ANALYSIS- COST BENEFIT</t>
  </si>
  <si>
    <t>D302</t>
  </si>
  <si>
    <t>IT AND TELECOM- SYSTEMS DEVELOPMENT</t>
  </si>
  <si>
    <t>D307</t>
  </si>
  <si>
    <t>IT AND TELECOM- IT STRATEGY AND ARCHITECTURE</t>
  </si>
  <si>
    <t>D310</t>
  </si>
  <si>
    <t>IT AND TELECOM- CYBER SECURITY AND DATA BACKUP</t>
  </si>
  <si>
    <t>D314</t>
  </si>
  <si>
    <t>IT AND TELECOM- SYSTEM ACQUISITION SUPPORT</t>
  </si>
  <si>
    <t>R406</t>
  </si>
  <si>
    <t>POLICY REVIEW/DEVELOPMENT SERVICES</t>
  </si>
  <si>
    <t>R407</t>
  </si>
  <si>
    <t>PROGRAM EVALUATION SERVICES</t>
  </si>
  <si>
    <t>R408</t>
  </si>
  <si>
    <t>SUPPORT- PROFESSIONAL: PROGRAM MANAGEMENT/SUPPORT</t>
  </si>
  <si>
    <t>R409</t>
  </si>
  <si>
    <t>PROGRAM REVIEW/DEVELOPMENT SERVICES</t>
  </si>
  <si>
    <t>R413</t>
  </si>
  <si>
    <t>SUPPORT- PROFESSIONAL: SPECIFICATIONS DEVELOPMENT</t>
  </si>
  <si>
    <t>R414</t>
  </si>
  <si>
    <t>SYSTEMS ENGINEERING SERVICES</t>
  </si>
  <si>
    <t>R423</t>
  </si>
  <si>
    <t>INTELLIGENCE SERVICES</t>
  </si>
  <si>
    <t>R425</t>
  </si>
  <si>
    <t>SUPPORT- PROFESSIONAL: ENGINEERING/TECHNICAL</t>
  </si>
  <si>
    <t>R497</t>
  </si>
  <si>
    <t>SUPPORT- PROFESSIONAL: PERSONAL SERVICES CONTRACTS</t>
  </si>
  <si>
    <t>R707</t>
  </si>
  <si>
    <t>SUPPORT- MANAGEMENT: CONTRACT/PROC/ACQ SUPPORT</t>
  </si>
  <si>
    <t>Biggest Percentage of Obligations</t>
  </si>
  <si>
    <t>S201</t>
  </si>
  <si>
    <t>HOUSEKEEPING- CUSTODIAL JANITORIAL</t>
  </si>
  <si>
    <t>Z2AA</t>
  </si>
  <si>
    <t>REPAIR OR ALTERATION OF OFFICE BUILDINGS</t>
  </si>
  <si>
    <t>CONSTRUCTION OF OFFICE BUILDINGS</t>
  </si>
  <si>
    <t>Z111</t>
  </si>
  <si>
    <t>MAINT-REP-ALT/OFFICE BLDGS</t>
  </si>
  <si>
    <t>Z1AA</t>
  </si>
  <si>
    <t>MAINTENANCE OF OFFICE BUILDINGS</t>
  </si>
  <si>
    <t>Y111</t>
  </si>
  <si>
    <t>S216</t>
  </si>
  <si>
    <t>HOUSEKEEPING- FACILITIES OPERATIONS SUPPORT</t>
  </si>
  <si>
    <t>S112</t>
  </si>
  <si>
    <t>UTILITIES- ELECTRIC</t>
  </si>
  <si>
    <t>R499</t>
  </si>
  <si>
    <t>SUPPORT- PROFESSIONAL: OTHER</t>
  </si>
  <si>
    <t>General Services Administration</t>
  </si>
  <si>
    <t>Small Business</t>
  </si>
  <si>
    <t xml:space="preserve">Small Business  </t>
  </si>
  <si>
    <t>SDB</t>
  </si>
  <si>
    <t>8(a) Program</t>
  </si>
  <si>
    <t>VOSB</t>
  </si>
  <si>
    <t>SDVOSB</t>
  </si>
  <si>
    <t>HUBZone</t>
  </si>
  <si>
    <t>WOSB</t>
  </si>
  <si>
    <t xml:space="preserve">Total Obligations FY2013: </t>
  </si>
  <si>
    <t>C1AZ</t>
  </si>
  <si>
    <t>D399</t>
  </si>
  <si>
    <t>ARCHITECT AND ENGINEERING- CONSTRUCTION: OTHER ADMINISTRATIVE FACILITIES/SERVICE BUILDINGS</t>
  </si>
  <si>
    <t>IT AND TELECOM- OTHER IT AND TELECOMMUNICATIONS</t>
  </si>
  <si>
    <t>Competition Type Analysis as % of PSC Obligations</t>
  </si>
  <si>
    <t>Contract Type Analysis as % of PSC Obligations</t>
  </si>
  <si>
    <t>FY 2013 Service Contract Inventory</t>
  </si>
  <si>
    <t>Percentage of PSC Obligations by Quarter</t>
  </si>
  <si>
    <t>Small Business Analysis as % of PSC Obligations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</si>
</sst>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0">
    <font>
      <sz val="11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4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164" fontId="0" fillId="0" borderId="0" xfId="0" applyNumberFormat="1"/>
    <xf numFmtId="0" fontId="0" fillId="0" borderId="4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5" fillId="0" borderId="7" xfId="0" applyFont="1" applyBorder="1" applyAlignment="1">
      <alignment horizontal="left"/>
    </xf>
    <xf numFmtId="0" fontId="5" fillId="0" borderId="7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wrapTex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left" wrapText="1"/>
    </xf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/>
    <xf numFmtId="164" fontId="5" fillId="0" borderId="9" xfId="0" applyNumberFormat="1" applyFont="1" applyBorder="1" applyAlignment="1">
      <alignment horizontal="right"/>
    </xf>
    <xf numFmtId="9" fontId="5" fillId="0" borderId="6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9" fontId="5" fillId="0" borderId="8" xfId="0" applyNumberFormat="1" applyFont="1" applyBorder="1" applyAlignment="1">
      <alignment horizontal="right"/>
    </xf>
    <xf numFmtId="9" fontId="4" fillId="0" borderId="7" xfId="0" applyNumberFormat="1" applyFont="1" applyFill="1" applyBorder="1"/>
    <xf numFmtId="9" fontId="4" fillId="0" borderId="8" xfId="0" applyNumberFormat="1" applyFont="1" applyBorder="1"/>
    <xf numFmtId="8" fontId="4" fillId="0" borderId="9" xfId="0" applyNumberFormat="1" applyFont="1" applyBorder="1"/>
    <xf numFmtId="8" fontId="4" fillId="0" borderId="8" xfId="0" applyNumberFormat="1" applyFont="1" applyBorder="1"/>
    <xf numFmtId="9" fontId="4" fillId="0" borderId="6" xfId="0" applyNumberFormat="1" applyFont="1" applyBorder="1"/>
    <xf numFmtId="0" fontId="4" fillId="0" borderId="8" xfId="0" applyFont="1" applyBorder="1"/>
    <xf numFmtId="164" fontId="4" fillId="0" borderId="8" xfId="0" applyNumberFormat="1" applyFont="1" applyBorder="1"/>
    <xf numFmtId="9" fontId="4" fillId="0" borderId="11" xfId="0" applyNumberFormat="1" applyFont="1" applyBorder="1"/>
    <xf numFmtId="164" fontId="5" fillId="0" borderId="12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right"/>
    </xf>
    <xf numFmtId="9" fontId="5" fillId="0" borderId="11" xfId="0" applyNumberFormat="1" applyFont="1" applyBorder="1" applyAlignment="1">
      <alignment horizontal="right"/>
    </xf>
    <xf numFmtId="8" fontId="4" fillId="0" borderId="12" xfId="0" applyNumberFormat="1" applyFont="1" applyBorder="1"/>
    <xf numFmtId="9" fontId="5" fillId="0" borderId="10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9" fontId="4" fillId="0" borderId="13" xfId="0" applyNumberFormat="1" applyFont="1" applyFill="1" applyBorder="1"/>
    <xf numFmtId="165" fontId="5" fillId="0" borderId="6" xfId="0" applyNumberFormat="1" applyFont="1" applyBorder="1" applyAlignment="1">
      <alignment horizontal="right"/>
    </xf>
    <xf numFmtId="165" fontId="5" fillId="0" borderId="10" xfId="0" applyNumberFormat="1" applyFont="1" applyBorder="1" applyAlignment="1">
      <alignment horizontal="right"/>
    </xf>
    <xf numFmtId="0" fontId="4" fillId="0" borderId="8" xfId="0" applyFont="1" applyBorder="1" applyAlignment="1">
      <alignment wrapText="1"/>
    </xf>
    <xf numFmtId="0" fontId="4" fillId="0" borderId="0" xfId="0" applyFont="1" applyAlignment="1">
      <alignment wrapText="1"/>
    </xf>
    <xf numFmtId="8" fontId="4" fillId="0" borderId="17" xfId="0" applyNumberFormat="1" applyFont="1" applyBorder="1"/>
    <xf numFmtId="9" fontId="4" fillId="0" borderId="8" xfId="0" applyNumberFormat="1" applyFont="1" applyBorder="1" applyAlignment="1">
      <alignment horizontal="right"/>
    </xf>
    <xf numFmtId="8" fontId="4" fillId="0" borderId="8" xfId="0" applyNumberFormat="1" applyFont="1" applyBorder="1" applyAlignment="1">
      <alignment horizontal="right"/>
    </xf>
    <xf numFmtId="9" fontId="4" fillId="0" borderId="7" xfId="0" applyNumberFormat="1" applyFont="1" applyBorder="1"/>
    <xf numFmtId="8" fontId="4" fillId="0" borderId="21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9" fontId="4" fillId="0" borderId="13" xfId="0" applyNumberFormat="1" applyFont="1" applyBorder="1"/>
    <xf numFmtId="164" fontId="4" fillId="0" borderId="11" xfId="0" applyNumberFormat="1" applyFont="1" applyBorder="1"/>
    <xf numFmtId="9" fontId="4" fillId="0" borderId="11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5" fontId="5" fillId="0" borderId="5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165" fontId="3" fillId="0" borderId="8" xfId="0" applyNumberFormat="1" applyFont="1" applyBorder="1" applyAlignment="1">
      <alignment horizontal="right"/>
    </xf>
    <xf numFmtId="9" fontId="5" fillId="0" borderId="17" xfId="0" applyNumberFormat="1" applyFont="1" applyBorder="1" applyAlignment="1">
      <alignment horizontal="right"/>
    </xf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9" fontId="5" fillId="0" borderId="7" xfId="0" applyNumberFormat="1" applyFont="1" applyBorder="1" applyAlignment="1">
      <alignment horizontal="right"/>
    </xf>
    <xf numFmtId="9" fontId="5" fillId="0" borderId="7" xfId="2" applyFont="1" applyBorder="1" applyAlignment="1">
      <alignment horizontal="right"/>
    </xf>
    <xf numFmtId="0" fontId="0" fillId="0" borderId="23" xfId="0" applyBorder="1" applyAlignment="1">
      <alignment horizontal="center"/>
    </xf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0" fontId="5" fillId="0" borderId="30" xfId="0" applyFont="1" applyBorder="1" applyAlignment="1">
      <alignment horizontal="center"/>
    </xf>
    <xf numFmtId="0" fontId="5" fillId="0" borderId="19" xfId="0" applyFont="1" applyBorder="1" applyAlignment="1">
      <alignment horizontal="left" wrapText="1"/>
    </xf>
    <xf numFmtId="165" fontId="5" fillId="0" borderId="30" xfId="0" applyNumberFormat="1" applyFont="1" applyBorder="1" applyAlignment="1">
      <alignment horizontal="right"/>
    </xf>
    <xf numFmtId="8" fontId="4" fillId="0" borderId="31" xfId="0" applyNumberFormat="1" applyFont="1" applyBorder="1"/>
    <xf numFmtId="9" fontId="4" fillId="0" borderId="18" xfId="0" applyNumberFormat="1" applyFont="1" applyBorder="1"/>
    <xf numFmtId="164" fontId="4" fillId="0" borderId="18" xfId="0" applyNumberFormat="1" applyFont="1" applyBorder="1"/>
    <xf numFmtId="9" fontId="4" fillId="0" borderId="18" xfId="0" applyNumberFormat="1" applyFont="1" applyBorder="1" applyAlignment="1">
      <alignment horizontal="right"/>
    </xf>
    <xf numFmtId="164" fontId="4" fillId="0" borderId="18" xfId="0" applyNumberFormat="1" applyFont="1" applyBorder="1" applyAlignment="1">
      <alignment horizontal="right"/>
    </xf>
    <xf numFmtId="8" fontId="4" fillId="0" borderId="18" xfId="0" applyNumberFormat="1" applyFont="1" applyBorder="1" applyAlignment="1">
      <alignment horizontal="right"/>
    </xf>
    <xf numFmtId="9" fontId="4" fillId="0" borderId="15" xfId="0" applyNumberFormat="1" applyFont="1" applyBorder="1"/>
    <xf numFmtId="165" fontId="5" fillId="0" borderId="17" xfId="0" applyNumberFormat="1" applyFont="1" applyBorder="1" applyAlignment="1">
      <alignment horizontal="right"/>
    </xf>
    <xf numFmtId="0" fontId="5" fillId="0" borderId="2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29" xfId="0" applyFont="1" applyBorder="1" applyAlignment="1">
      <alignment horizontal="left"/>
    </xf>
    <xf numFmtId="164" fontId="5" fillId="0" borderId="25" xfId="0" applyNumberFormat="1" applyFont="1" applyBorder="1" applyAlignment="1">
      <alignment horizontal="right"/>
    </xf>
    <xf numFmtId="9" fontId="4" fillId="0" borderId="10" xfId="0" applyNumberFormat="1" applyFont="1" applyBorder="1"/>
    <xf numFmtId="164" fontId="5" fillId="0" borderId="26" xfId="0" applyNumberFormat="1" applyFont="1" applyBorder="1" applyAlignment="1">
      <alignment horizontal="right"/>
    </xf>
    <xf numFmtId="9" fontId="5" fillId="0" borderId="20" xfId="0" applyNumberFormat="1" applyFont="1" applyBorder="1" applyAlignment="1">
      <alignment horizontal="right"/>
    </xf>
    <xf numFmtId="164" fontId="5" fillId="0" borderId="21" xfId="0" applyNumberFormat="1" applyFont="1" applyBorder="1" applyAlignment="1">
      <alignment horizontal="right"/>
    </xf>
    <xf numFmtId="9" fontId="5" fillId="0" borderId="21" xfId="0" applyNumberFormat="1" applyFont="1" applyBorder="1" applyAlignment="1">
      <alignment horizontal="right"/>
    </xf>
    <xf numFmtId="9" fontId="4" fillId="0" borderId="15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165" fontId="5" fillId="0" borderId="0" xfId="0" applyNumberFormat="1" applyFont="1" applyBorder="1" applyAlignment="1">
      <alignment horizontal="right"/>
    </xf>
    <xf numFmtId="9" fontId="4" fillId="0" borderId="0" xfId="0" applyNumberFormat="1" applyFont="1" applyBorder="1"/>
    <xf numFmtId="9" fontId="4" fillId="0" borderId="2" xfId="0" applyNumberFormat="1" applyFont="1" applyBorder="1"/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8" fontId="4" fillId="0" borderId="0" xfId="0" applyNumberFormat="1" applyFont="1" applyBorder="1"/>
    <xf numFmtId="164" fontId="4" fillId="0" borderId="0" xfId="0" applyNumberFormat="1" applyFont="1" applyBorder="1"/>
    <xf numFmtId="9" fontId="4" fillId="0" borderId="0" xfId="0" applyNumberFormat="1" applyFont="1" applyBorder="1" applyAlignment="1">
      <alignment horizontal="right"/>
    </xf>
    <xf numFmtId="8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9" fontId="4" fillId="0" borderId="9" xfId="0" applyNumberFormat="1" applyFont="1" applyBorder="1" applyAlignment="1">
      <alignment horizontal="right"/>
    </xf>
    <xf numFmtId="0" fontId="0" fillId="0" borderId="4" xfId="0" applyBorder="1"/>
    <xf numFmtId="0" fontId="4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15" xfId="0" applyFont="1" applyBorder="1"/>
    <xf numFmtId="165" fontId="3" fillId="0" borderId="21" xfId="0" applyNumberFormat="1" applyFont="1" applyBorder="1" applyAlignment="1">
      <alignment horizontal="right"/>
    </xf>
    <xf numFmtId="9" fontId="5" fillId="0" borderId="21" xfId="0" applyNumberFormat="1" applyFont="1" applyFill="1" applyBorder="1"/>
    <xf numFmtId="9" fontId="5" fillId="0" borderId="15" xfId="0" applyNumberFormat="1" applyFont="1" applyFill="1" applyBorder="1"/>
    <xf numFmtId="8" fontId="4" fillId="0" borderId="27" xfId="0" applyNumberFormat="1" applyFont="1" applyBorder="1"/>
    <xf numFmtId="9" fontId="4" fillId="0" borderId="21" xfId="0" applyNumberFormat="1" applyFont="1" applyBorder="1"/>
    <xf numFmtId="8" fontId="4" fillId="0" borderId="21" xfId="0" applyNumberFormat="1" applyFont="1" applyBorder="1"/>
    <xf numFmtId="9" fontId="4" fillId="0" borderId="21" xfId="0" applyNumberFormat="1" applyFont="1" applyBorder="1" applyAlignment="1">
      <alignment horizontal="right"/>
    </xf>
    <xf numFmtId="164" fontId="4" fillId="0" borderId="21" xfId="0" applyNumberFormat="1" applyFont="1" applyBorder="1" applyAlignment="1">
      <alignment horizontal="right"/>
    </xf>
    <xf numFmtId="9" fontId="4" fillId="0" borderId="26" xfId="0" applyNumberFormat="1" applyFont="1" applyBorder="1" applyAlignment="1">
      <alignment horizontal="right"/>
    </xf>
    <xf numFmtId="8" fontId="4" fillId="0" borderId="11" xfId="0" applyNumberFormat="1" applyFont="1" applyBorder="1"/>
    <xf numFmtId="9" fontId="4" fillId="0" borderId="15" xfId="2" applyFont="1" applyFill="1" applyBorder="1"/>
    <xf numFmtId="164" fontId="4" fillId="0" borderId="21" xfId="0" applyNumberFormat="1" applyFont="1" applyBorder="1"/>
    <xf numFmtId="8" fontId="4" fillId="0" borderId="32" xfId="0" applyNumberFormat="1" applyFont="1" applyBorder="1"/>
    <xf numFmtId="8" fontId="4" fillId="0" borderId="11" xfId="0" applyNumberFormat="1" applyFont="1" applyBorder="1" applyAlignment="1">
      <alignment horizontal="right"/>
    </xf>
    <xf numFmtId="9" fontId="4" fillId="0" borderId="7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wrapText="1"/>
    </xf>
    <xf numFmtId="9" fontId="4" fillId="0" borderId="13" xfId="0" applyNumberFormat="1" applyFont="1" applyBorder="1" applyAlignment="1">
      <alignment horizontal="right"/>
    </xf>
    <xf numFmtId="165" fontId="5" fillId="0" borderId="33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9" fontId="5" fillId="0" borderId="13" xfId="0" applyNumberFormat="1" applyFont="1" applyBorder="1" applyAlignment="1">
      <alignment horizontal="right"/>
    </xf>
    <xf numFmtId="9" fontId="5" fillId="0" borderId="15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9" fontId="4" fillId="0" borderId="34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5" fillId="0" borderId="13" xfId="0" applyFont="1" applyBorder="1"/>
    <xf numFmtId="165" fontId="3" fillId="0" borderId="11" xfId="0" applyNumberFormat="1" applyFont="1" applyBorder="1" applyAlignment="1">
      <alignment horizontal="right"/>
    </xf>
    <xf numFmtId="164" fontId="5" fillId="0" borderId="33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9" fontId="0" fillId="0" borderId="0" xfId="2" applyFont="1"/>
    <xf numFmtId="9" fontId="4" fillId="0" borderId="15" xfId="2" applyFont="1" applyBorder="1"/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9" fontId="4" fillId="0" borderId="34" xfId="2" applyFont="1" applyBorder="1"/>
    <xf numFmtId="0" fontId="6" fillId="0" borderId="36" xfId="0" applyFont="1" applyFill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6" fillId="0" borderId="38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9" xfId="0" applyFont="1" applyBorder="1" applyAlignment="1">
      <alignment horizontal="center" wrapText="1"/>
    </xf>
    <xf numFmtId="0" fontId="6" fillId="2" borderId="22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6" fillId="0" borderId="42" xfId="0" applyFont="1" applyFill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42" xfId="0" applyFont="1" applyBorder="1" applyAlignment="1">
      <alignment horizontal="center" wrapText="1"/>
    </xf>
    <xf numFmtId="0" fontId="6" fillId="0" borderId="43" xfId="0" applyFont="1" applyBorder="1" applyAlignment="1">
      <alignment horizontal="center" wrapText="1"/>
    </xf>
    <xf numFmtId="0" fontId="6" fillId="2" borderId="36" xfId="0" applyFont="1" applyFill="1" applyBorder="1" applyAlignment="1">
      <alignment horizontal="center"/>
    </xf>
    <xf numFmtId="0" fontId="4" fillId="2" borderId="44" xfId="0" applyFont="1" applyFill="1" applyBorder="1"/>
    <xf numFmtId="0" fontId="4" fillId="2" borderId="35" xfId="0" applyFont="1" applyFill="1" applyBorder="1"/>
    <xf numFmtId="0" fontId="4" fillId="2" borderId="36" xfId="0" applyFont="1" applyFill="1" applyBorder="1"/>
    <xf numFmtId="0" fontId="4" fillId="2" borderId="39" xfId="0" applyFont="1" applyFill="1" applyBorder="1"/>
    <xf numFmtId="0" fontId="4" fillId="2" borderId="37" xfId="0" applyFont="1" applyFill="1" applyBorder="1"/>
    <xf numFmtId="0" fontId="5" fillId="0" borderId="20" xfId="0" applyFont="1" applyFill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4" fillId="2" borderId="38" xfId="0" applyFont="1" applyFill="1" applyBorder="1"/>
    <xf numFmtId="165" fontId="5" fillId="2" borderId="36" xfId="0" applyNumberFormat="1" applyFont="1" applyFill="1" applyBorder="1" applyAlignment="1">
      <alignment horizontal="right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4" fillId="2" borderId="47" xfId="0" applyFont="1" applyFill="1" applyBorder="1"/>
    <xf numFmtId="0" fontId="5" fillId="2" borderId="40" xfId="0" applyFont="1" applyFill="1" applyBorder="1" applyAlignment="1">
      <alignment horizontal="left"/>
    </xf>
    <xf numFmtId="0" fontId="5" fillId="2" borderId="41" xfId="0" applyFont="1" applyFill="1" applyBorder="1" applyAlignment="1">
      <alignment horizontal="left"/>
    </xf>
    <xf numFmtId="164" fontId="5" fillId="0" borderId="48" xfId="0" applyNumberFormat="1" applyFont="1" applyBorder="1" applyAlignment="1">
      <alignment horizontal="right"/>
    </xf>
    <xf numFmtId="8" fontId="4" fillId="0" borderId="25" xfId="0" applyNumberFormat="1" applyFont="1" applyBorder="1"/>
    <xf numFmtId="0" fontId="4" fillId="2" borderId="41" xfId="0" applyFont="1" applyFill="1" applyBorder="1"/>
    <xf numFmtId="9" fontId="4" fillId="2" borderId="38" xfId="2" applyFont="1" applyFill="1" applyBorder="1"/>
    <xf numFmtId="0" fontId="0" fillId="0" borderId="0" xfId="0" applyBorder="1"/>
    <xf numFmtId="0" fontId="0" fillId="0" borderId="23" xfId="0" applyBorder="1"/>
    <xf numFmtId="0" fontId="4" fillId="0" borderId="2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5" xfId="0" applyFont="1" applyBorder="1" applyAlignment="1">
      <alignment horizontal="center" wrapText="1"/>
    </xf>
    <xf numFmtId="0" fontId="1" fillId="0" borderId="49" xfId="0" applyFont="1" applyBorder="1" applyAlignment="1">
      <alignment horizontal="center" wrapText="1"/>
    </xf>
    <xf numFmtId="164" fontId="1" fillId="0" borderId="49" xfId="0" applyNumberFormat="1" applyFont="1" applyBorder="1" applyAlignment="1">
      <alignment horizontal="center" wrapText="1"/>
    </xf>
    <xf numFmtId="0" fontId="1" fillId="0" borderId="50" xfId="0" applyFont="1" applyBorder="1" applyAlignment="1">
      <alignment horizontal="center" wrapText="1"/>
    </xf>
    <xf numFmtId="0" fontId="1" fillId="2" borderId="40" xfId="0" applyFont="1" applyFill="1" applyBorder="1" applyAlignment="1">
      <alignment horizontal="center"/>
    </xf>
    <xf numFmtId="0" fontId="0" fillId="2" borderId="37" xfId="0" applyFill="1" applyBorder="1"/>
    <xf numFmtId="0" fontId="0" fillId="2" borderId="36" xfId="0" applyFill="1" applyBorder="1"/>
    <xf numFmtId="0" fontId="0" fillId="2" borderId="47" xfId="0" applyFill="1" applyBorder="1"/>
    <xf numFmtId="0" fontId="0" fillId="2" borderId="39" xfId="0" applyFill="1" applyBorder="1"/>
    <xf numFmtId="164" fontId="0" fillId="0" borderId="39" xfId="0" applyNumberFormat="1" applyBorder="1"/>
    <xf numFmtId="0" fontId="0" fillId="0" borderId="1" xfId="0" applyBorder="1"/>
    <xf numFmtId="0" fontId="0" fillId="0" borderId="2" xfId="0" applyBorder="1"/>
    <xf numFmtId="0" fontId="1" fillId="0" borderId="42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164" fontId="1" fillId="0" borderId="43" xfId="0" applyNumberFormat="1" applyFont="1" applyBorder="1" applyAlignment="1">
      <alignment horizontal="center" wrapText="1"/>
    </xf>
    <xf numFmtId="9" fontId="4" fillId="0" borderId="15" xfId="0" applyNumberFormat="1" applyFont="1" applyBorder="1" applyAlignment="1">
      <alignment horizontal="right"/>
    </xf>
    <xf numFmtId="9" fontId="4" fillId="0" borderId="19" xfId="0" applyNumberFormat="1" applyFont="1" applyBorder="1" applyAlignment="1">
      <alignment horizontal="right"/>
    </xf>
    <xf numFmtId="9" fontId="4" fillId="0" borderId="34" xfId="2" applyFont="1" applyFill="1" applyBorder="1"/>
    <xf numFmtId="0" fontId="4" fillId="2" borderId="39" xfId="0" applyFont="1" applyFill="1" applyBorder="1" applyAlignment="1">
      <alignment wrapText="1"/>
    </xf>
    <xf numFmtId="0" fontId="4" fillId="2" borderId="39" xfId="0" applyFont="1" applyFill="1" applyBorder="1" applyAlignment="1">
      <alignment horizontal="right"/>
    </xf>
    <xf numFmtId="164" fontId="4" fillId="2" borderId="39" xfId="0" applyNumberFormat="1" applyFont="1" applyFill="1" applyBorder="1" applyAlignment="1">
      <alignment horizontal="right"/>
    </xf>
    <xf numFmtId="0" fontId="4" fillId="2" borderId="37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/>
    </xf>
    <xf numFmtId="8" fontId="4" fillId="0" borderId="33" xfId="0" applyNumberFormat="1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0" fillId="0" borderId="38" xfId="0" applyBorder="1" applyAlignment="1"/>
    <xf numFmtId="0" fontId="0" fillId="0" borderId="41" xfId="0" applyBorder="1" applyAlignment="1"/>
    <xf numFmtId="0" fontId="6" fillId="2" borderId="40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40" xfId="0" applyFont="1" applyFill="1" applyBorder="1" applyAlignment="1">
      <alignment horizontal="left"/>
    </xf>
    <xf numFmtId="0" fontId="6" fillId="0" borderId="41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23" xfId="0" applyFont="1" applyBorder="1" applyAlignment="1">
      <alignment horizontal="center"/>
    </xf>
    <xf numFmtId="0" fontId="0" fillId="0" borderId="23" xfId="0" applyBorder="1" applyAlignment="1"/>
    <xf numFmtId="164" fontId="0" fillId="0" borderId="0" xfId="0" applyNumberFormat="1" applyBorder="1" applyAlignment="1">
      <alignment horizontal="center"/>
    </xf>
    <xf numFmtId="0" fontId="6" fillId="0" borderId="51" xfId="0" applyFont="1" applyFill="1" applyBorder="1" applyAlignment="1">
      <alignment horizontal="center" wrapText="1"/>
    </xf>
    <xf numFmtId="0" fontId="6" fillId="0" borderId="52" xfId="0" applyFont="1" applyFill="1" applyBorder="1" applyAlignment="1">
      <alignment horizontal="left"/>
    </xf>
    <xf numFmtId="0" fontId="6" fillId="0" borderId="53" xfId="0" applyFont="1" applyFill="1" applyBorder="1" applyAlignment="1">
      <alignment horizontal="left"/>
    </xf>
    <xf numFmtId="0" fontId="6" fillId="0" borderId="46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left"/>
    </xf>
    <xf numFmtId="0" fontId="4" fillId="0" borderId="53" xfId="0" applyFont="1" applyBorder="1" applyAlignment="1">
      <alignment horizontal="center" wrapText="1"/>
    </xf>
    <xf numFmtId="0" fontId="1" fillId="0" borderId="46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0" fillId="0" borderId="54" xfId="0" applyBorder="1" applyAlignment="1">
      <alignment horizontal="center" wrapText="1"/>
    </xf>
  </cellXfs>
  <cellStyles count="3">
    <cellStyle name="Currency 2" xfId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0"/>
  <sheetViews>
    <sheetView tabSelected="1" workbookViewId="0">
      <selection activeCell="R5" sqref="R5"/>
    </sheetView>
  </sheetViews>
  <sheetFormatPr defaultRowHeight="14.25"/>
  <cols>
    <col min="1" max="1" width="8.125" customWidth="1"/>
    <col min="2" max="2" width="37.25" customWidth="1"/>
    <col min="3" max="3" width="11" customWidth="1"/>
    <col min="4" max="4" width="9.375" customWidth="1"/>
    <col min="5" max="5" width="11.5" hidden="1" customWidth="1"/>
    <col min="6" max="6" width="5.625" customWidth="1"/>
    <col min="7" max="7" width="10.375" hidden="1" customWidth="1"/>
    <col min="8" max="8" width="5.25" customWidth="1"/>
    <col min="9" max="9" width="9.25" hidden="1" customWidth="1"/>
    <col min="10" max="10" width="6.5" customWidth="1"/>
    <col min="11" max="11" width="12.875" hidden="1" customWidth="1"/>
    <col min="12" max="12" width="5.25" customWidth="1"/>
    <col min="13" max="13" width="10.375" hidden="1" customWidth="1"/>
    <col min="14" max="14" width="7.875" customWidth="1"/>
    <col min="15" max="15" width="9.625" hidden="1" customWidth="1"/>
    <col min="16" max="16" width="0.125" customWidth="1"/>
    <col min="17" max="17" width="9.375" customWidth="1"/>
    <col min="18" max="18" width="43.5" customWidth="1"/>
    <col min="19" max="19" width="14.125" customWidth="1"/>
    <col min="20" max="20" width="9.375" customWidth="1"/>
    <col min="21" max="21" width="0.125" customWidth="1"/>
    <col min="22" max="22" width="6.625" customWidth="1"/>
    <col min="23" max="23" width="0.125" hidden="1" customWidth="1"/>
    <col min="24" max="24" width="5.25" customWidth="1"/>
    <col min="25" max="25" width="0.25" hidden="1" customWidth="1"/>
    <col min="26" max="26" width="6.75" customWidth="1"/>
    <col min="27" max="27" width="0.125" customWidth="1"/>
    <col min="28" max="28" width="5.625" customWidth="1"/>
  </cols>
  <sheetData>
    <row r="1" spans="1:29" ht="27.75" thickTop="1" thickBot="1">
      <c r="B1" s="212" t="s">
        <v>62</v>
      </c>
      <c r="C1" s="213"/>
      <c r="D1" s="213"/>
      <c r="E1" s="213"/>
      <c r="F1" s="213"/>
      <c r="G1" s="213"/>
      <c r="H1" s="213"/>
      <c r="I1" s="214"/>
      <c r="J1" s="215"/>
      <c r="K1" s="215"/>
      <c r="L1" s="216"/>
    </row>
    <row r="2" spans="1:29" ht="27.75" thickTop="1" thickBot="1">
      <c r="B2" s="212" t="s">
        <v>78</v>
      </c>
      <c r="C2" s="213"/>
      <c r="D2" s="213"/>
      <c r="E2" s="213"/>
      <c r="F2" s="213"/>
      <c r="G2" s="213"/>
      <c r="H2" s="213"/>
      <c r="I2" s="214"/>
      <c r="J2" s="215"/>
      <c r="K2" s="215"/>
      <c r="L2" s="216"/>
    </row>
    <row r="3" spans="1:29" s="16" customFormat="1" ht="27.75" thickTop="1" thickBot="1">
      <c r="B3" s="212" t="s">
        <v>77</v>
      </c>
      <c r="C3" s="213"/>
      <c r="D3" s="213"/>
      <c r="E3" s="213"/>
      <c r="F3" s="213"/>
      <c r="G3" s="213"/>
      <c r="H3" s="213"/>
      <c r="I3" s="214"/>
      <c r="J3" s="215"/>
      <c r="K3" s="215"/>
      <c r="L3" s="216"/>
      <c r="M3" s="60"/>
      <c r="N3" s="60"/>
      <c r="O3" s="60"/>
      <c r="P3" s="60"/>
      <c r="Q3" s="60"/>
      <c r="R3" s="60"/>
      <c r="S3" s="60"/>
    </row>
    <row r="4" spans="1:29" s="16" customFormat="1" ht="12.75" thickTop="1"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</row>
    <row r="5" spans="1:29" s="16" customFormat="1" ht="12"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29" s="16" customFormat="1" ht="12"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spans="1:29" s="16" customFormat="1" ht="12">
      <c r="D7" s="17"/>
      <c r="E7" s="221"/>
      <c r="F7" s="221"/>
      <c r="G7" s="221"/>
      <c r="H7" s="221"/>
      <c r="I7" s="221"/>
      <c r="J7" s="221"/>
      <c r="K7" s="221"/>
      <c r="L7" s="61"/>
      <c r="M7" s="60"/>
      <c r="N7" s="60"/>
      <c r="O7" s="60"/>
      <c r="P7" s="60"/>
      <c r="Q7" s="60"/>
      <c r="R7" s="60"/>
      <c r="S7" s="60"/>
    </row>
    <row r="8" spans="1:29" s="18" customFormat="1" ht="12">
      <c r="A8" s="131"/>
      <c r="B8" s="210" t="s">
        <v>71</v>
      </c>
      <c r="J8" s="131"/>
    </row>
    <row r="9" spans="1:29" s="18" customFormat="1" ht="15" thickBot="1">
      <c r="A9" s="131"/>
      <c r="B9" s="228">
        <v>2764494142.0500002</v>
      </c>
    </row>
    <row r="10" spans="1:29" s="21" customFormat="1" ht="51.6" customHeight="1" thickTop="1" thickBot="1">
      <c r="A10" s="230" t="s">
        <v>14</v>
      </c>
      <c r="B10" s="231"/>
      <c r="C10" s="229" t="s">
        <v>0</v>
      </c>
      <c r="D10" s="156" t="s">
        <v>1</v>
      </c>
      <c r="E10" s="157" t="s">
        <v>2</v>
      </c>
      <c r="F10" s="158" t="s">
        <v>2</v>
      </c>
      <c r="G10" s="159" t="s">
        <v>3</v>
      </c>
      <c r="H10" s="159" t="s">
        <v>3</v>
      </c>
      <c r="I10" s="159" t="s">
        <v>4</v>
      </c>
      <c r="J10" s="159" t="s">
        <v>4</v>
      </c>
      <c r="K10" s="159" t="s">
        <v>5</v>
      </c>
      <c r="L10" s="156" t="s">
        <v>5</v>
      </c>
      <c r="Q10" s="219" t="s">
        <v>45</v>
      </c>
      <c r="R10" s="220"/>
      <c r="S10" s="155" t="s">
        <v>0</v>
      </c>
      <c r="T10" s="156" t="s">
        <v>1</v>
      </c>
      <c r="U10" s="157" t="s">
        <v>2</v>
      </c>
      <c r="V10" s="158" t="s">
        <v>2</v>
      </c>
      <c r="W10" s="159" t="s">
        <v>3</v>
      </c>
      <c r="X10" s="159" t="s">
        <v>3</v>
      </c>
      <c r="Y10" s="159" t="s">
        <v>4</v>
      </c>
      <c r="Z10" s="159" t="s">
        <v>4</v>
      </c>
      <c r="AA10" s="159" t="s">
        <v>5</v>
      </c>
      <c r="AB10" s="156" t="s">
        <v>5</v>
      </c>
    </row>
    <row r="11" spans="1:29" s="16" customFormat="1" ht="13.5" thickTop="1" thickBot="1">
      <c r="A11" s="152"/>
      <c r="B11" s="153"/>
      <c r="C11" s="160"/>
      <c r="D11" s="161"/>
      <c r="E11" s="162"/>
      <c r="F11" s="163"/>
      <c r="G11" s="164"/>
      <c r="H11" s="164"/>
      <c r="I11" s="164"/>
      <c r="J11" s="164"/>
      <c r="K11" s="164"/>
      <c r="L11" s="165"/>
      <c r="Q11" s="217"/>
      <c r="R11" s="218"/>
      <c r="S11" s="169"/>
      <c r="T11" s="168"/>
      <c r="U11" s="168"/>
      <c r="V11" s="163"/>
      <c r="W11" s="164"/>
      <c r="X11" s="164"/>
      <c r="Y11" s="164"/>
      <c r="Z11" s="164"/>
      <c r="AA11" s="164"/>
      <c r="AB11" s="165"/>
      <c r="AC11" s="22"/>
    </row>
    <row r="12" spans="1:29" s="16" customFormat="1" ht="13.5" thickTop="1">
      <c r="A12" s="108" t="s">
        <v>15</v>
      </c>
      <c r="B12" s="109" t="s">
        <v>16</v>
      </c>
      <c r="C12" s="110">
        <v>48772.93</v>
      </c>
      <c r="D12" s="111">
        <f>C12/B9</f>
        <v>1.7642623747371236E-5</v>
      </c>
      <c r="E12" s="110">
        <v>48772.93</v>
      </c>
      <c r="F12" s="84">
        <f>E12/C12</f>
        <v>1</v>
      </c>
      <c r="G12" s="85"/>
      <c r="H12" s="86">
        <f>G12/C12</f>
        <v>0</v>
      </c>
      <c r="I12" s="85"/>
      <c r="J12" s="86">
        <f>I12/C12</f>
        <v>0</v>
      </c>
      <c r="K12" s="85"/>
      <c r="L12" s="130">
        <f>K12/C12</f>
        <v>0</v>
      </c>
      <c r="Q12" s="166" t="s">
        <v>72</v>
      </c>
      <c r="R12" s="167" t="s">
        <v>74</v>
      </c>
      <c r="S12" s="56">
        <v>319505922.75</v>
      </c>
      <c r="T12" s="76">
        <f>S12/2764494142.05</f>
        <v>0.11557482357805671</v>
      </c>
      <c r="U12" s="83">
        <v>319505922.75</v>
      </c>
      <c r="V12" s="84">
        <f t="shared" ref="V12" si="0">U12/S12</f>
        <v>1</v>
      </c>
      <c r="W12" s="85"/>
      <c r="X12" s="86">
        <f t="shared" ref="X12:X19" si="1">W12/S12</f>
        <v>0</v>
      </c>
      <c r="Y12" s="85"/>
      <c r="Z12" s="86">
        <f t="shared" ref="Z12:Z21" si="2">Y12/S12</f>
        <v>0</v>
      </c>
      <c r="AA12" s="85"/>
      <c r="AB12" s="130">
        <f t="shared" ref="AB12:AB21" si="3">AA12/S12</f>
        <v>0</v>
      </c>
    </row>
    <row r="13" spans="1:29" s="16" customFormat="1" ht="12.75">
      <c r="A13" s="8" t="s">
        <v>17</v>
      </c>
      <c r="B13" s="9" t="s">
        <v>18</v>
      </c>
      <c r="C13" s="58">
        <v>13894781.6</v>
      </c>
      <c r="D13" s="28">
        <f>C13/B9</f>
        <v>5.026157005960004E-3</v>
      </c>
      <c r="E13" s="23">
        <v>10385613.6</v>
      </c>
      <c r="F13" s="24">
        <f>E13/C13</f>
        <v>0.74744705595084704</v>
      </c>
      <c r="G13" s="25"/>
      <c r="H13" s="26">
        <f>G13/C13</f>
        <v>0</v>
      </c>
      <c r="I13" s="25">
        <v>3509168</v>
      </c>
      <c r="J13" s="26">
        <f>I13/C13</f>
        <v>0.25255294404915296</v>
      </c>
      <c r="K13" s="25"/>
      <c r="L13" s="62">
        <f>K13/C13</f>
        <v>0</v>
      </c>
      <c r="Q13" s="79" t="s">
        <v>73</v>
      </c>
      <c r="R13" s="10" t="s">
        <v>75</v>
      </c>
      <c r="S13" s="56">
        <v>270044047.55000001</v>
      </c>
      <c r="T13" s="76">
        <f t="shared" ref="T13:T21" si="4">S13/2764494142.05</f>
        <v>9.7682987799623214E-2</v>
      </c>
      <c r="U13" s="23">
        <v>165254318.18000001</v>
      </c>
      <c r="V13" s="24">
        <f>U13/S13</f>
        <v>0.61195319681839067</v>
      </c>
      <c r="W13" s="25"/>
      <c r="X13" s="26">
        <f t="shared" si="1"/>
        <v>0</v>
      </c>
      <c r="Y13" s="25">
        <v>103619262.03</v>
      </c>
      <c r="Z13" s="26">
        <f t="shared" si="2"/>
        <v>0.38371244606239424</v>
      </c>
      <c r="AA13" s="25">
        <v>1170467.3400000001</v>
      </c>
      <c r="AB13" s="62">
        <f t="shared" si="3"/>
        <v>4.3343571192150871E-3</v>
      </c>
    </row>
    <row r="14" spans="1:29" s="16" customFormat="1" ht="12.75">
      <c r="A14" s="8" t="s">
        <v>19</v>
      </c>
      <c r="B14" s="9" t="s">
        <v>20</v>
      </c>
      <c r="C14" s="58">
        <v>5990718.7800000003</v>
      </c>
      <c r="D14" s="28">
        <f>C14/B9</f>
        <v>2.1670216944491717E-3</v>
      </c>
      <c r="E14" s="23">
        <v>4087104.52</v>
      </c>
      <c r="F14" s="24">
        <f>E14/C14</f>
        <v>0.68223942236193569</v>
      </c>
      <c r="G14" s="25"/>
      <c r="H14" s="26">
        <f>G14/C14</f>
        <v>0</v>
      </c>
      <c r="I14" s="25">
        <v>1903614.26</v>
      </c>
      <c r="J14" s="26">
        <f>I14/C14</f>
        <v>0.31776057763806431</v>
      </c>
      <c r="K14" s="25"/>
      <c r="L14" s="62">
        <f>K14/C14</f>
        <v>0</v>
      </c>
      <c r="Q14" s="12" t="s">
        <v>48</v>
      </c>
      <c r="R14" s="13" t="s">
        <v>49</v>
      </c>
      <c r="S14" s="42">
        <v>235207008.22999999</v>
      </c>
      <c r="T14" s="76">
        <f t="shared" si="4"/>
        <v>8.5081391438790718E-2</v>
      </c>
      <c r="U14" s="23">
        <v>233779520.22999999</v>
      </c>
      <c r="V14" s="24">
        <f>U14/S14</f>
        <v>0.99393092913879455</v>
      </c>
      <c r="W14" s="25"/>
      <c r="X14" s="26">
        <f t="shared" si="1"/>
        <v>0</v>
      </c>
      <c r="Y14" s="25"/>
      <c r="Z14" s="26">
        <f t="shared" si="2"/>
        <v>0</v>
      </c>
      <c r="AA14" s="25">
        <v>1427488</v>
      </c>
      <c r="AB14" s="62">
        <f t="shared" si="3"/>
        <v>6.0690708612054353E-3</v>
      </c>
    </row>
    <row r="15" spans="1:29" s="16" customFormat="1" ht="12.75">
      <c r="A15" s="8" t="s">
        <v>21</v>
      </c>
      <c r="B15" s="9" t="s">
        <v>22</v>
      </c>
      <c r="C15" s="58">
        <v>1911582.62</v>
      </c>
      <c r="D15" s="28">
        <f>C15/B9</f>
        <v>6.9147645890197957E-4</v>
      </c>
      <c r="E15" s="23">
        <v>1242050.6200000001</v>
      </c>
      <c r="F15" s="24">
        <f>E15/C15</f>
        <v>0.64974990199481941</v>
      </c>
      <c r="G15" s="25"/>
      <c r="H15" s="26">
        <f>G15/C15</f>
        <v>0</v>
      </c>
      <c r="I15" s="25">
        <v>669532</v>
      </c>
      <c r="J15" s="26">
        <f>I15/C15</f>
        <v>0.35025009800518064</v>
      </c>
      <c r="K15" s="25"/>
      <c r="L15" s="62">
        <f>K15/C15</f>
        <v>0</v>
      </c>
      <c r="Q15" s="12" t="s">
        <v>46</v>
      </c>
      <c r="R15" s="13" t="s">
        <v>47</v>
      </c>
      <c r="S15" s="42">
        <v>222916873.71000001</v>
      </c>
      <c r="T15" s="76">
        <f t="shared" si="4"/>
        <v>8.0635683150587847E-2</v>
      </c>
      <c r="U15" s="23">
        <v>220723769.50999999</v>
      </c>
      <c r="V15" s="24">
        <f>U15/S15</f>
        <v>0.99016178468906257</v>
      </c>
      <c r="W15" s="25"/>
      <c r="X15" s="26">
        <f t="shared" si="1"/>
        <v>0</v>
      </c>
      <c r="Y15" s="25"/>
      <c r="Z15" s="26">
        <f t="shared" si="2"/>
        <v>0</v>
      </c>
      <c r="AA15" s="25">
        <v>2193104.2000000002</v>
      </c>
      <c r="AB15" s="62">
        <f t="shared" si="3"/>
        <v>9.838215310937308E-3</v>
      </c>
    </row>
    <row r="16" spans="1:29" s="16" customFormat="1" ht="12.75">
      <c r="A16" s="8" t="s">
        <v>23</v>
      </c>
      <c r="B16" s="9" t="s">
        <v>24</v>
      </c>
      <c r="C16" s="58">
        <v>0</v>
      </c>
      <c r="D16" s="28">
        <f>C16/B9</f>
        <v>0</v>
      </c>
      <c r="E16" s="23"/>
      <c r="F16" s="24">
        <v>0</v>
      </c>
      <c r="G16" s="25"/>
      <c r="H16" s="26">
        <v>0</v>
      </c>
      <c r="I16" s="25"/>
      <c r="J16" s="26">
        <v>0</v>
      </c>
      <c r="K16" s="25"/>
      <c r="L16" s="62">
        <v>0</v>
      </c>
      <c r="Q16" s="12" t="s">
        <v>56</v>
      </c>
      <c r="R16" s="13" t="s">
        <v>57</v>
      </c>
      <c r="S16" s="42">
        <v>196840092.87</v>
      </c>
      <c r="T16" s="76">
        <f t="shared" si="4"/>
        <v>7.1202933613031275E-2</v>
      </c>
      <c r="U16" s="23">
        <v>196008390.38</v>
      </c>
      <c r="V16" s="24">
        <f>U16/S16</f>
        <v>0.99577473024995322</v>
      </c>
      <c r="W16" s="25"/>
      <c r="X16" s="26">
        <f t="shared" si="1"/>
        <v>0</v>
      </c>
      <c r="Y16" s="25">
        <v>766211.56</v>
      </c>
      <c r="Z16" s="26">
        <f t="shared" si="2"/>
        <v>3.8925584154546841E-3</v>
      </c>
      <c r="AA16" s="25">
        <v>65490.93</v>
      </c>
      <c r="AB16" s="62">
        <f t="shared" si="3"/>
        <v>3.3271133459204609E-4</v>
      </c>
    </row>
    <row r="17" spans="1:29" s="16" customFormat="1" ht="12.75">
      <c r="A17" s="8" t="s">
        <v>25</v>
      </c>
      <c r="B17" s="10" t="s">
        <v>26</v>
      </c>
      <c r="C17" s="58">
        <v>478314.11</v>
      </c>
      <c r="D17" s="28">
        <f>C17/B9</f>
        <v>1.7302048238210696E-4</v>
      </c>
      <c r="E17" s="23"/>
      <c r="F17" s="24">
        <v>0</v>
      </c>
      <c r="G17" s="25"/>
      <c r="H17" s="59">
        <v>0</v>
      </c>
      <c r="I17" s="4">
        <v>478314.11</v>
      </c>
      <c r="J17" s="26">
        <f t="shared" ref="J17:J22" si="5">I17/C17</f>
        <v>1</v>
      </c>
      <c r="K17" s="23"/>
      <c r="L17" s="62">
        <v>0</v>
      </c>
      <c r="Q17" s="12" t="s">
        <v>51</v>
      </c>
      <c r="R17" s="13" t="s">
        <v>52</v>
      </c>
      <c r="S17" s="42">
        <v>170142796.94999999</v>
      </c>
      <c r="T17" s="76">
        <f t="shared" si="4"/>
        <v>6.1545725260184939E-2</v>
      </c>
      <c r="U17" s="23">
        <v>157356016.75999999</v>
      </c>
      <c r="V17" s="31">
        <f>SUM(U17/S17)</f>
        <v>0.92484677330326448</v>
      </c>
      <c r="W17" s="32"/>
      <c r="X17" s="26">
        <f t="shared" si="1"/>
        <v>0</v>
      </c>
      <c r="Y17" s="33">
        <v>3909859.36</v>
      </c>
      <c r="Z17" s="26">
        <f t="shared" si="2"/>
        <v>2.2979870027345289E-2</v>
      </c>
      <c r="AA17" s="32">
        <v>8876920.8300000001</v>
      </c>
      <c r="AB17" s="62">
        <f t="shared" si="3"/>
        <v>5.217335666939029E-2</v>
      </c>
    </row>
    <row r="18" spans="1:29" s="16" customFormat="1" ht="12.75">
      <c r="A18" s="8" t="s">
        <v>27</v>
      </c>
      <c r="B18" s="9" t="s">
        <v>28</v>
      </c>
      <c r="C18" s="58">
        <v>276740</v>
      </c>
      <c r="D18" s="28">
        <f>C18/B9</f>
        <v>1.0010511355064204E-4</v>
      </c>
      <c r="E18" s="4">
        <v>276740</v>
      </c>
      <c r="F18" s="24">
        <f>E18/C18</f>
        <v>1</v>
      </c>
      <c r="G18" s="25"/>
      <c r="H18" s="59">
        <f>G18/C18</f>
        <v>0</v>
      </c>
      <c r="I18" s="25"/>
      <c r="J18" s="59">
        <f t="shared" si="5"/>
        <v>0</v>
      </c>
      <c r="K18" s="25"/>
      <c r="L18" s="62">
        <f>K18/C18</f>
        <v>0</v>
      </c>
      <c r="Q18" s="67" t="s">
        <v>60</v>
      </c>
      <c r="R18" s="68" t="s">
        <v>61</v>
      </c>
      <c r="S18" s="69">
        <v>144644300.77000001</v>
      </c>
      <c r="T18" s="76">
        <f t="shared" si="4"/>
        <v>5.2322158535210196E-2</v>
      </c>
      <c r="U18" s="23">
        <v>122129570.79000001</v>
      </c>
      <c r="V18" s="31">
        <f>SUM(U18/S18)</f>
        <v>0.84434416108934118</v>
      </c>
      <c r="W18" s="33"/>
      <c r="X18" s="26">
        <f t="shared" si="1"/>
        <v>0</v>
      </c>
      <c r="Y18" s="25">
        <v>22468267.98</v>
      </c>
      <c r="Z18" s="26">
        <f t="shared" si="2"/>
        <v>0.15533462335116102</v>
      </c>
      <c r="AA18" s="25">
        <v>46462</v>
      </c>
      <c r="AB18" s="62">
        <f t="shared" si="3"/>
        <v>3.2121555949777501E-4</v>
      </c>
    </row>
    <row r="19" spans="1:29" s="16" customFormat="1" ht="12.75">
      <c r="A19" s="8" t="s">
        <v>29</v>
      </c>
      <c r="B19" s="9" t="s">
        <v>30</v>
      </c>
      <c r="C19" s="58">
        <v>34418459.420000002</v>
      </c>
      <c r="D19" s="28">
        <f>C19/B9</f>
        <v>1.2450183524164432E-2</v>
      </c>
      <c r="E19" s="23">
        <v>27428237.68</v>
      </c>
      <c r="F19" s="24">
        <f>E19/C19</f>
        <v>0.79690486274530636</v>
      </c>
      <c r="G19" s="25"/>
      <c r="H19" s="59">
        <f>G19/C19</f>
        <v>0</v>
      </c>
      <c r="I19" s="25">
        <v>6990221.7400000002</v>
      </c>
      <c r="J19" s="59">
        <f t="shared" si="5"/>
        <v>0.20309513725469355</v>
      </c>
      <c r="K19" s="25"/>
      <c r="L19" s="62">
        <f>K19/C19</f>
        <v>0</v>
      </c>
      <c r="Q19" s="12" t="s">
        <v>58</v>
      </c>
      <c r="R19" s="13" t="s">
        <v>59</v>
      </c>
      <c r="S19" s="77">
        <v>108170918.36</v>
      </c>
      <c r="T19" s="76">
        <f t="shared" si="4"/>
        <v>3.9128648064266205E-2</v>
      </c>
      <c r="U19" s="81">
        <v>108170918.36</v>
      </c>
      <c r="V19" s="24">
        <f>U19/S19</f>
        <v>1</v>
      </c>
      <c r="W19" s="25"/>
      <c r="X19" s="26">
        <f t="shared" si="1"/>
        <v>0</v>
      </c>
      <c r="Y19" s="25"/>
      <c r="Z19" s="26">
        <f t="shared" si="2"/>
        <v>0</v>
      </c>
      <c r="AA19" s="25"/>
      <c r="AB19" s="62">
        <f t="shared" si="3"/>
        <v>0</v>
      </c>
    </row>
    <row r="20" spans="1:29" s="16" customFormat="1" ht="12.75">
      <c r="A20" s="8" t="s">
        <v>31</v>
      </c>
      <c r="B20" s="9" t="s">
        <v>32</v>
      </c>
      <c r="C20" s="58">
        <v>222946.38</v>
      </c>
      <c r="D20" s="28">
        <f>C20/B9</f>
        <v>8.0646356455895752E-5</v>
      </c>
      <c r="E20" s="23"/>
      <c r="F20" s="24">
        <f>E20/C20</f>
        <v>0</v>
      </c>
      <c r="G20" s="25"/>
      <c r="H20" s="59">
        <f>G20/C20</f>
        <v>0</v>
      </c>
      <c r="I20" s="25">
        <v>222946.38</v>
      </c>
      <c r="J20" s="59">
        <f t="shared" si="5"/>
        <v>1</v>
      </c>
      <c r="K20" s="25"/>
      <c r="L20" s="62">
        <f>K20/C20</f>
        <v>0</v>
      </c>
      <c r="Q20" s="12" t="s">
        <v>55</v>
      </c>
      <c r="R20" s="13" t="s">
        <v>50</v>
      </c>
      <c r="S20" s="42">
        <v>90531531.370000005</v>
      </c>
      <c r="T20" s="76">
        <f t="shared" si="4"/>
        <v>3.274795558180011E-2</v>
      </c>
      <c r="U20" s="23">
        <v>90531531.370000005</v>
      </c>
      <c r="V20" s="31">
        <f>SUM(U20/S20)</f>
        <v>1</v>
      </c>
      <c r="W20" s="33"/>
      <c r="X20" s="28">
        <f>SUM(W20/S20)</f>
        <v>0</v>
      </c>
      <c r="Y20" s="25"/>
      <c r="Z20" s="26">
        <f t="shared" si="2"/>
        <v>0</v>
      </c>
      <c r="AA20" s="25"/>
      <c r="AB20" s="62">
        <f t="shared" si="3"/>
        <v>0</v>
      </c>
    </row>
    <row r="21" spans="1:29" s="16" customFormat="1" ht="13.5" thickBot="1">
      <c r="A21" s="8" t="s">
        <v>33</v>
      </c>
      <c r="B21" s="9" t="s">
        <v>34</v>
      </c>
      <c r="C21" s="58">
        <v>283238.18</v>
      </c>
      <c r="D21" s="28">
        <f>C21/B9</f>
        <v>1.0245569910666036E-4</v>
      </c>
      <c r="E21" s="23">
        <v>283238.18</v>
      </c>
      <c r="F21" s="24">
        <f>E21/C21</f>
        <v>1</v>
      </c>
      <c r="G21" s="25"/>
      <c r="H21" s="59">
        <f>G21/C21</f>
        <v>0</v>
      </c>
      <c r="I21" s="25"/>
      <c r="J21" s="59">
        <f t="shared" si="5"/>
        <v>0</v>
      </c>
      <c r="K21" s="25"/>
      <c r="L21" s="62">
        <f>K21/C21</f>
        <v>0</v>
      </c>
      <c r="Q21" s="14" t="s">
        <v>53</v>
      </c>
      <c r="R21" s="15" t="s">
        <v>54</v>
      </c>
      <c r="S21" s="43">
        <v>90089028.260000005</v>
      </c>
      <c r="T21" s="134">
        <f t="shared" si="4"/>
        <v>3.2587889006411429E-2</v>
      </c>
      <c r="U21" s="35">
        <v>88739107.870000005</v>
      </c>
      <c r="V21" s="82">
        <f>SUM(U21/S21)</f>
        <v>0.98501570706141839</v>
      </c>
      <c r="W21" s="36"/>
      <c r="X21" s="37">
        <f>SUM(W21/S21)</f>
        <v>0</v>
      </c>
      <c r="Y21" s="36"/>
      <c r="Z21" s="37">
        <f t="shared" si="2"/>
        <v>0</v>
      </c>
      <c r="AA21" s="36">
        <v>1349920.39</v>
      </c>
      <c r="AB21" s="129">
        <f t="shared" si="3"/>
        <v>1.4984292938581639E-2</v>
      </c>
    </row>
    <row r="22" spans="1:29" s="16" customFormat="1" ht="13.5" thickTop="1">
      <c r="A22" s="8" t="s">
        <v>35</v>
      </c>
      <c r="B22" s="9" t="s">
        <v>36</v>
      </c>
      <c r="C22" s="58">
        <v>2281672.83</v>
      </c>
      <c r="D22" s="28">
        <f>C22/B9</f>
        <v>8.2534912818011405E-4</v>
      </c>
      <c r="E22" s="23">
        <v>1318944</v>
      </c>
      <c r="F22" s="24">
        <f>E22/C22</f>
        <v>0.57806008935996311</v>
      </c>
      <c r="G22" s="25"/>
      <c r="H22" s="59">
        <f>G22/C22</f>
        <v>0</v>
      </c>
      <c r="I22" s="25">
        <v>962728.83</v>
      </c>
      <c r="J22" s="59">
        <f t="shared" si="5"/>
        <v>0.42193991064003683</v>
      </c>
      <c r="K22" s="25"/>
      <c r="L22" s="62">
        <f>K22/C22</f>
        <v>0</v>
      </c>
    </row>
    <row r="23" spans="1:29" s="16" customFormat="1" ht="12.75">
      <c r="A23" s="8" t="s">
        <v>37</v>
      </c>
      <c r="B23" s="10" t="s">
        <v>38</v>
      </c>
      <c r="C23" s="58">
        <v>0</v>
      </c>
      <c r="D23" s="28">
        <f>C23/B9</f>
        <v>0</v>
      </c>
      <c r="E23" s="23"/>
      <c r="F23" s="24">
        <v>0</v>
      </c>
      <c r="G23" s="25"/>
      <c r="H23" s="59">
        <v>0</v>
      </c>
      <c r="I23" s="25"/>
      <c r="J23" s="59">
        <v>0</v>
      </c>
      <c r="K23" s="25"/>
      <c r="L23" s="62">
        <v>0</v>
      </c>
    </row>
    <row r="24" spans="1:29" s="16" customFormat="1" ht="12.75">
      <c r="A24" s="8" t="s">
        <v>39</v>
      </c>
      <c r="B24" s="9" t="s">
        <v>40</v>
      </c>
      <c r="C24" s="58">
        <v>15047492.17</v>
      </c>
      <c r="D24" s="28">
        <f>C24/B9</f>
        <v>5.4431268061366153E-3</v>
      </c>
      <c r="E24" s="23">
        <v>12169505.17</v>
      </c>
      <c r="F24" s="24">
        <f>E24/C24</f>
        <v>0.80873975759643146</v>
      </c>
      <c r="G24" s="25"/>
      <c r="H24" s="26">
        <f>G24/C24</f>
        <v>0</v>
      </c>
      <c r="I24" s="25">
        <v>2877987</v>
      </c>
      <c r="J24" s="26">
        <f>I24/C24</f>
        <v>0.19126024240356856</v>
      </c>
      <c r="K24" s="25"/>
      <c r="L24" s="62">
        <v>0</v>
      </c>
    </row>
    <row r="25" spans="1:29" s="16" customFormat="1" ht="12.75">
      <c r="A25" s="8" t="s">
        <v>41</v>
      </c>
      <c r="B25" s="9" t="s">
        <v>42</v>
      </c>
      <c r="C25" s="58">
        <v>9453597.8000000007</v>
      </c>
      <c r="D25" s="28">
        <f>C25/B9</f>
        <v>3.4196483386250624E-3</v>
      </c>
      <c r="E25" s="23">
        <v>9115631</v>
      </c>
      <c r="F25" s="24">
        <f>E25/C25</f>
        <v>0.96424992821251598</v>
      </c>
      <c r="G25" s="25"/>
      <c r="H25" s="26">
        <f>G25/C25</f>
        <v>0</v>
      </c>
      <c r="I25" s="25">
        <v>337966.8</v>
      </c>
      <c r="J25" s="26">
        <f>I25/C25</f>
        <v>3.5750071787483913E-2</v>
      </c>
      <c r="K25" s="25"/>
      <c r="L25" s="62">
        <f>K25/C25</f>
        <v>0</v>
      </c>
    </row>
    <row r="26" spans="1:29" s="16" customFormat="1" ht="13.5" thickBot="1">
      <c r="A26" s="8" t="s">
        <v>43</v>
      </c>
      <c r="B26" s="11" t="s">
        <v>44</v>
      </c>
      <c r="C26" s="58">
        <v>8102571.7999999998</v>
      </c>
      <c r="D26" s="28">
        <f>C26/B9</f>
        <v>2.9309419313840791E-3</v>
      </c>
      <c r="E26" s="23">
        <v>6113465.4400000004</v>
      </c>
      <c r="F26" s="39">
        <f>E26/C26</f>
        <v>0.75450925840607797</v>
      </c>
      <c r="G26" s="36"/>
      <c r="H26" s="37">
        <f>G26/C26</f>
        <v>0</v>
      </c>
      <c r="I26" s="36">
        <v>1989106.36</v>
      </c>
      <c r="J26" s="37">
        <f>I26/C26</f>
        <v>0.24549074159392209</v>
      </c>
      <c r="K26" s="36"/>
      <c r="L26" s="129">
        <f>K26/C26</f>
        <v>0</v>
      </c>
      <c r="AB26" s="22"/>
      <c r="AC26" s="22"/>
    </row>
    <row r="27" spans="1:29" s="22" customFormat="1" ht="10.5" customHeight="1" thickTop="1">
      <c r="A27" s="93"/>
      <c r="B27" s="95"/>
      <c r="C27" s="94"/>
      <c r="D27" s="92"/>
      <c r="E27"/>
      <c r="F27"/>
      <c r="G27"/>
      <c r="H27"/>
      <c r="I27"/>
      <c r="J27"/>
      <c r="K27" s="4"/>
      <c r="L27" s="4"/>
    </row>
    <row r="28" spans="1:29" s="16" customFormat="1">
      <c r="A28" s="88"/>
      <c r="B28" s="89"/>
      <c r="C28" s="90"/>
      <c r="D28" s="91"/>
      <c r="E28"/>
      <c r="F28"/>
      <c r="G28" s="5"/>
      <c r="H28"/>
      <c r="I28"/>
      <c r="J28"/>
      <c r="K28" s="4"/>
      <c r="L28" s="4"/>
    </row>
    <row r="29" spans="1:29" s="16" customFormat="1" ht="12.6" customHeight="1">
      <c r="A29" s="3"/>
      <c r="B29" s="3"/>
      <c r="C29" s="4"/>
      <c r="D29"/>
      <c r="E29"/>
      <c r="F29"/>
      <c r="G29"/>
      <c r="H29"/>
      <c r="I29"/>
      <c r="J29"/>
      <c r="K29" s="4"/>
      <c r="L29" s="4"/>
    </row>
    <row r="30" spans="1:29" s="16" customFormat="1" ht="12.6" customHeight="1">
      <c r="A30" s="3"/>
      <c r="B30" s="3"/>
      <c r="C30" s="4"/>
      <c r="D30"/>
      <c r="E30"/>
      <c r="F30"/>
      <c r="G30"/>
      <c r="H30"/>
      <c r="I30"/>
      <c r="J30"/>
      <c r="K30" s="4"/>
      <c r="L30" s="4"/>
    </row>
    <row r="31" spans="1:29" s="16" customFormat="1" ht="12.6" customHeight="1">
      <c r="A31" s="3"/>
      <c r="B31" s="3"/>
      <c r="C31" s="4"/>
      <c r="D31"/>
      <c r="E31"/>
      <c r="F31"/>
      <c r="G31"/>
      <c r="H31"/>
      <c r="I31"/>
      <c r="J31"/>
      <c r="K31" s="4"/>
      <c r="L31" s="4"/>
    </row>
    <row r="32" spans="1:29" s="16" customFormat="1" ht="12.6" customHeight="1">
      <c r="A32" s="3"/>
      <c r="B32" s="3"/>
      <c r="C32" s="4"/>
      <c r="D32"/>
      <c r="E32"/>
      <c r="F32"/>
      <c r="G32"/>
      <c r="H32"/>
      <c r="I32"/>
      <c r="J32"/>
      <c r="K32" s="4"/>
      <c r="L32" s="4"/>
    </row>
    <row r="33" spans="1:12" s="16" customFormat="1" ht="12.6" customHeight="1">
      <c r="A33" s="3"/>
      <c r="B33" s="3"/>
      <c r="C33" s="4"/>
      <c r="D33"/>
      <c r="E33"/>
      <c r="F33"/>
      <c r="G33"/>
      <c r="H33"/>
      <c r="I33"/>
      <c r="J33"/>
      <c r="K33" s="4"/>
      <c r="L33" s="4"/>
    </row>
    <row r="34" spans="1:12" s="16" customFormat="1" ht="12.6" customHeight="1">
      <c r="A34" s="3"/>
      <c r="B34" s="3"/>
      <c r="C34" s="4"/>
      <c r="D34"/>
      <c r="E34"/>
      <c r="F34"/>
      <c r="G34"/>
      <c r="H34"/>
      <c r="I34"/>
      <c r="J34"/>
      <c r="K34" s="4"/>
      <c r="L34" s="4"/>
    </row>
    <row r="35" spans="1:12" s="16" customFormat="1" ht="12.6" customHeight="1">
      <c r="A35" s="3"/>
      <c r="B35" s="3"/>
      <c r="C35" s="4"/>
      <c r="D35"/>
      <c r="E35"/>
      <c r="F35"/>
      <c r="G35"/>
      <c r="H35"/>
      <c r="I35"/>
      <c r="J35"/>
      <c r="K35" s="4"/>
      <c r="L35" s="4"/>
    </row>
    <row r="36" spans="1:12" s="16" customFormat="1" ht="12.6" customHeight="1">
      <c r="A36" s="3"/>
      <c r="B36" s="3"/>
      <c r="C36" s="4"/>
      <c r="D36"/>
      <c r="E36"/>
      <c r="F36"/>
      <c r="G36"/>
      <c r="H36"/>
      <c r="I36"/>
      <c r="J36"/>
      <c r="K36" s="4"/>
      <c r="L36" s="4"/>
    </row>
    <row r="37" spans="1:12" s="16" customFormat="1" ht="12.6" customHeight="1">
      <c r="A37" s="3"/>
      <c r="B37" s="3"/>
      <c r="C37" s="4"/>
      <c r="D37"/>
      <c r="E37"/>
      <c r="F37"/>
      <c r="G37"/>
      <c r="H37"/>
      <c r="I37"/>
      <c r="J37"/>
      <c r="K37"/>
      <c r="L37"/>
    </row>
    <row r="38" spans="1:12" s="16" customFormat="1" ht="12.6" customHeight="1">
      <c r="A38" s="3"/>
      <c r="B38" s="3"/>
      <c r="C38" s="4"/>
      <c r="D38"/>
      <c r="E38"/>
      <c r="F38"/>
      <c r="G38"/>
      <c r="H38"/>
      <c r="I38"/>
      <c r="J38"/>
      <c r="K38"/>
      <c r="L38"/>
    </row>
    <row r="39" spans="1:12">
      <c r="A39" s="3"/>
      <c r="B39" s="3"/>
      <c r="C39" s="4"/>
    </row>
    <row r="40" spans="1:12">
      <c r="A40" s="3"/>
      <c r="B40" s="3"/>
      <c r="C40" s="4"/>
    </row>
  </sheetData>
  <mergeCells count="6">
    <mergeCell ref="B3:L3"/>
    <mergeCell ref="Q11:R11"/>
    <mergeCell ref="B1:L1"/>
    <mergeCell ref="B2:L2"/>
    <mergeCell ref="Q10:R10"/>
    <mergeCell ref="E7:K7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5"/>
  <sheetViews>
    <sheetView zoomScale="106" zoomScaleNormal="106" workbookViewId="0">
      <selection activeCell="N4" sqref="N4"/>
    </sheetView>
  </sheetViews>
  <sheetFormatPr defaultRowHeight="14.25"/>
  <cols>
    <col min="2" max="2" width="49.125" customWidth="1"/>
    <col min="3" max="3" width="13.625" customWidth="1"/>
    <col min="5" max="5" width="0.125" customWidth="1"/>
    <col min="7" max="7" width="0.125" customWidth="1"/>
    <col min="9" max="9" width="0.125" customWidth="1"/>
    <col min="10" max="10" width="9.875" customWidth="1"/>
    <col min="11" max="11" width="9" hidden="1" customWidth="1"/>
    <col min="14" max="14" width="7.125" customWidth="1"/>
    <col min="15" max="15" width="48.75" customWidth="1"/>
    <col min="16" max="16" width="12" customWidth="1"/>
    <col min="17" max="17" width="9" customWidth="1"/>
    <col min="18" max="18" width="9" hidden="1" customWidth="1"/>
    <col min="19" max="19" width="9" customWidth="1"/>
    <col min="20" max="20" width="9" hidden="1" customWidth="1"/>
    <col min="21" max="21" width="9" customWidth="1"/>
    <col min="22" max="22" width="0.125" hidden="1" customWidth="1"/>
    <col min="23" max="23" width="9.875" customWidth="1"/>
    <col min="24" max="24" width="9" hidden="1" customWidth="1"/>
  </cols>
  <sheetData>
    <row r="1" spans="1:25" ht="27.75" thickTop="1" thickBot="1">
      <c r="B1" s="212" t="s">
        <v>62</v>
      </c>
      <c r="C1" s="213"/>
      <c r="D1" s="213"/>
      <c r="E1" s="213"/>
      <c r="F1" s="213"/>
      <c r="G1" s="213"/>
      <c r="H1" s="213"/>
      <c r="I1" s="214"/>
      <c r="J1" s="215"/>
      <c r="K1" s="215"/>
      <c r="L1" s="216"/>
    </row>
    <row r="2" spans="1:25" ht="27.75" thickTop="1" thickBot="1">
      <c r="B2" s="212" t="s">
        <v>78</v>
      </c>
      <c r="C2" s="213"/>
      <c r="D2" s="213"/>
      <c r="E2" s="213"/>
      <c r="F2" s="213"/>
      <c r="G2" s="213"/>
      <c r="H2" s="213"/>
      <c r="I2" s="214"/>
      <c r="J2" s="215"/>
      <c r="K2" s="215"/>
      <c r="L2" s="216"/>
    </row>
    <row r="3" spans="1:25" ht="27.75" thickTop="1" thickBot="1">
      <c r="B3" s="212" t="s">
        <v>76</v>
      </c>
      <c r="C3" s="213"/>
      <c r="D3" s="213"/>
      <c r="E3" s="213"/>
      <c r="F3" s="213"/>
      <c r="G3" s="213"/>
      <c r="H3" s="213"/>
      <c r="I3" s="214"/>
      <c r="J3" s="215"/>
      <c r="K3" s="215"/>
      <c r="L3" s="216"/>
    </row>
    <row r="4" spans="1:25" ht="15" thickTop="1"/>
    <row r="6" spans="1:25">
      <c r="A6" s="131"/>
      <c r="B6" s="210" t="s">
        <v>71</v>
      </c>
      <c r="C6" s="131"/>
      <c r="D6" s="128"/>
      <c r="E6" s="128"/>
      <c r="F6" s="128"/>
      <c r="G6" s="128"/>
      <c r="H6" s="128"/>
      <c r="I6" s="128"/>
      <c r="J6" s="128"/>
      <c r="K6" s="128"/>
      <c r="L6" s="131"/>
    </row>
    <row r="7" spans="1:25" ht="15" thickBot="1">
      <c r="A7" s="131"/>
      <c r="B7" s="228">
        <v>2764494142.0500002</v>
      </c>
      <c r="C7" s="181"/>
      <c r="D7" s="181"/>
      <c r="E7" s="179"/>
      <c r="F7" s="179"/>
      <c r="G7" s="179"/>
      <c r="H7" s="179"/>
      <c r="I7" s="179"/>
      <c r="J7" s="179"/>
      <c r="K7" s="179"/>
      <c r="L7" s="180"/>
    </row>
    <row r="8" spans="1:25" ht="51.75" customHeight="1" thickTop="1" thickBot="1">
      <c r="A8" s="230" t="s">
        <v>14</v>
      </c>
      <c r="B8" s="235"/>
      <c r="C8" s="232" t="s">
        <v>0</v>
      </c>
      <c r="D8" s="170" t="s">
        <v>1</v>
      </c>
      <c r="E8" s="20" t="s">
        <v>6</v>
      </c>
      <c r="F8" s="158" t="s">
        <v>6</v>
      </c>
      <c r="G8" s="159" t="s">
        <v>7</v>
      </c>
      <c r="H8" s="159" t="s">
        <v>7</v>
      </c>
      <c r="I8" s="159" t="s">
        <v>8</v>
      </c>
      <c r="J8" s="156" t="s">
        <v>8</v>
      </c>
      <c r="K8" s="171" t="s">
        <v>9</v>
      </c>
      <c r="L8" s="156" t="s">
        <v>9</v>
      </c>
      <c r="N8" s="154" t="s">
        <v>45</v>
      </c>
      <c r="O8" s="132"/>
      <c r="P8" s="155" t="s">
        <v>0</v>
      </c>
      <c r="Q8" s="156" t="s">
        <v>1</v>
      </c>
      <c r="R8" s="133" t="s">
        <v>6</v>
      </c>
      <c r="S8" s="158" t="s">
        <v>6</v>
      </c>
      <c r="T8" s="159" t="s">
        <v>7</v>
      </c>
      <c r="U8" s="159" t="s">
        <v>7</v>
      </c>
      <c r="V8" s="159" t="s">
        <v>8</v>
      </c>
      <c r="W8" s="159" t="s">
        <v>8</v>
      </c>
      <c r="X8" s="159" t="s">
        <v>9</v>
      </c>
      <c r="Y8" s="156" t="s">
        <v>9</v>
      </c>
    </row>
    <row r="9" spans="1:25" ht="15.75" thickTop="1" thickBot="1">
      <c r="A9" s="233"/>
      <c r="B9" s="234"/>
      <c r="C9" s="160"/>
      <c r="D9" s="161"/>
      <c r="E9" s="165"/>
      <c r="F9" s="163"/>
      <c r="G9" s="164"/>
      <c r="H9" s="164"/>
      <c r="I9" s="164"/>
      <c r="J9" s="165"/>
      <c r="K9" s="172"/>
      <c r="L9" s="165"/>
      <c r="N9" s="173"/>
      <c r="O9" s="174"/>
      <c r="P9" s="169"/>
      <c r="Q9" s="177"/>
      <c r="R9" s="172"/>
      <c r="S9" s="164"/>
      <c r="T9" s="164"/>
      <c r="U9" s="164"/>
      <c r="V9" s="164"/>
      <c r="W9" s="164"/>
      <c r="X9" s="164"/>
      <c r="Y9" s="165"/>
    </row>
    <row r="10" spans="1:25" ht="15" thickTop="1">
      <c r="A10" s="108" t="s">
        <v>15</v>
      </c>
      <c r="B10" s="109" t="s">
        <v>16</v>
      </c>
      <c r="C10" s="110">
        <v>48772.93</v>
      </c>
      <c r="D10" s="111">
        <f>C10/B7</f>
        <v>1.7642623747371236E-5</v>
      </c>
      <c r="E10" s="110">
        <v>48772.93</v>
      </c>
      <c r="F10" s="84">
        <f>E10/'SCI % by Contract Type'!C12</f>
        <v>1</v>
      </c>
      <c r="G10" s="85"/>
      <c r="H10" s="86">
        <f>G10/'SCI % by Contract Type'!C12</f>
        <v>0</v>
      </c>
      <c r="I10" s="85"/>
      <c r="J10" s="130">
        <f>I10/'SCI % by Contract Type'!C12</f>
        <v>0</v>
      </c>
      <c r="K10" s="140"/>
      <c r="L10" s="130">
        <f>K10/'SCI % by Contract Type'!C12</f>
        <v>0</v>
      </c>
      <c r="N10" s="166" t="s">
        <v>72</v>
      </c>
      <c r="O10" s="167" t="s">
        <v>74</v>
      </c>
      <c r="P10" s="56">
        <v>319505922.75</v>
      </c>
      <c r="Q10" s="76">
        <f>P10/B7</f>
        <v>0.11557482357805671</v>
      </c>
      <c r="R10" s="175">
        <v>319505922.75</v>
      </c>
      <c r="S10" s="84">
        <f>R10/P10</f>
        <v>1</v>
      </c>
      <c r="T10" s="85"/>
      <c r="U10" s="86">
        <f>T10/P10</f>
        <v>0</v>
      </c>
      <c r="V10" s="85"/>
      <c r="W10" s="86">
        <f>V10/P10</f>
        <v>0</v>
      </c>
      <c r="X10" s="85"/>
      <c r="Y10" s="130">
        <f>X10/P10</f>
        <v>0</v>
      </c>
    </row>
    <row r="11" spans="1:25">
      <c r="A11" s="8" t="s">
        <v>17</v>
      </c>
      <c r="B11" s="9" t="s">
        <v>18</v>
      </c>
      <c r="C11" s="58">
        <v>13894781.6</v>
      </c>
      <c r="D11" s="28">
        <f>C11/B7</f>
        <v>5.026157005960004E-3</v>
      </c>
      <c r="E11" s="25">
        <v>12404864.6</v>
      </c>
      <c r="F11" s="24">
        <f>E11/'SCI % by Contract Type'!C13</f>
        <v>0.89277147040583926</v>
      </c>
      <c r="G11" s="60"/>
      <c r="H11" s="26">
        <f>G11/'SCI % by Contract Type'!C13</f>
        <v>0</v>
      </c>
      <c r="I11" s="25"/>
      <c r="J11" s="62">
        <f>I11/'SCI % by Contract Type'!C13</f>
        <v>0</v>
      </c>
      <c r="K11" s="141">
        <v>1489917</v>
      </c>
      <c r="L11" s="62">
        <f>K11/'SCI % by Contract Type'!C13</f>
        <v>0.10722852959416074</v>
      </c>
      <c r="N11" s="79" t="s">
        <v>73</v>
      </c>
      <c r="O11" s="10" t="s">
        <v>75</v>
      </c>
      <c r="P11" s="56">
        <v>270044047.55000001</v>
      </c>
      <c r="Q11" s="76">
        <f>P11/B7</f>
        <v>9.7682987799623214E-2</v>
      </c>
      <c r="R11" s="176">
        <v>264935413.25</v>
      </c>
      <c r="S11" s="84">
        <f t="shared" ref="S11:S19" si="0">R11/P11</f>
        <v>0.9810822184515875</v>
      </c>
      <c r="T11" s="25">
        <v>324046.77</v>
      </c>
      <c r="U11" s="86">
        <f t="shared" ref="U11:U19" si="1">T11/P11</f>
        <v>1.1999774590106494E-3</v>
      </c>
      <c r="V11" s="25">
        <v>1401949.32</v>
      </c>
      <c r="W11" s="86">
        <f t="shared" ref="W11:W19" si="2">V11/P11</f>
        <v>5.1915579429330765E-3</v>
      </c>
      <c r="X11" s="25">
        <v>3382638.21</v>
      </c>
      <c r="Y11" s="130">
        <f t="shared" ref="Y11:Y19" si="3">X11/P11</f>
        <v>1.2526246146468707E-2</v>
      </c>
    </row>
    <row r="12" spans="1:25">
      <c r="A12" s="8" t="s">
        <v>19</v>
      </c>
      <c r="B12" s="9" t="s">
        <v>20</v>
      </c>
      <c r="C12" s="58">
        <v>5990718.7800000003</v>
      </c>
      <c r="D12" s="28">
        <f>C12/B7</f>
        <v>2.1670216944491717E-3</v>
      </c>
      <c r="E12" s="23">
        <v>4125199.76</v>
      </c>
      <c r="F12" s="24">
        <f>E12/'SCI % by Contract Type'!C14</f>
        <v>0.68859846564188076</v>
      </c>
      <c r="G12" s="25"/>
      <c r="H12" s="26">
        <f>G12/'SCI % by Contract Type'!C14</f>
        <v>0</v>
      </c>
      <c r="I12" s="25">
        <v>1865519.02</v>
      </c>
      <c r="J12" s="62">
        <f>I12/'SCI % by Contract Type'!C14</f>
        <v>0.31140153435811918</v>
      </c>
      <c r="K12" s="141"/>
      <c r="L12" s="62">
        <f>K12/'SCI % by Contract Type'!C14</f>
        <v>0</v>
      </c>
      <c r="N12" s="12" t="s">
        <v>48</v>
      </c>
      <c r="O12" s="13" t="s">
        <v>49</v>
      </c>
      <c r="P12" s="42">
        <v>235207008.22999999</v>
      </c>
      <c r="Q12" s="76">
        <f>P12/B7</f>
        <v>8.5081391438790718E-2</v>
      </c>
      <c r="R12" s="176">
        <v>152122625.78999999</v>
      </c>
      <c r="S12" s="84">
        <f t="shared" si="0"/>
        <v>0.64676060009761727</v>
      </c>
      <c r="T12" s="25">
        <v>22261849.25</v>
      </c>
      <c r="U12" s="86">
        <f t="shared" si="1"/>
        <v>9.4647899386701026E-2</v>
      </c>
      <c r="V12" s="30">
        <v>60822533.189999998</v>
      </c>
      <c r="W12" s="86">
        <f t="shared" si="2"/>
        <v>0.25859150051568175</v>
      </c>
      <c r="X12" s="25"/>
      <c r="Y12" s="130">
        <f t="shared" si="3"/>
        <v>0</v>
      </c>
    </row>
    <row r="13" spans="1:25">
      <c r="A13" s="8" t="s">
        <v>21</v>
      </c>
      <c r="B13" s="9" t="s">
        <v>22</v>
      </c>
      <c r="C13" s="58">
        <v>1911582.62</v>
      </c>
      <c r="D13" s="28">
        <f>C13/B7</f>
        <v>6.9147645890197957E-4</v>
      </c>
      <c r="E13" s="23">
        <v>1911582.62</v>
      </c>
      <c r="F13" s="24">
        <f>E13/'SCI % by Contract Type'!C15</f>
        <v>1</v>
      </c>
      <c r="G13" s="25"/>
      <c r="H13" s="26">
        <f>G13/'SCI % by Contract Type'!C15</f>
        <v>0</v>
      </c>
      <c r="I13" s="25"/>
      <c r="J13" s="62">
        <f>I13/'SCI % by Contract Type'!C15</f>
        <v>0</v>
      </c>
      <c r="K13" s="141"/>
      <c r="L13" s="62">
        <f>K13/'SCI % by Contract Type'!C15</f>
        <v>0</v>
      </c>
      <c r="N13" s="12" t="s">
        <v>46</v>
      </c>
      <c r="O13" s="13" t="s">
        <v>47</v>
      </c>
      <c r="P13" s="42">
        <v>222916873.71000001</v>
      </c>
      <c r="Q13" s="76">
        <f>P13/B7</f>
        <v>8.0635683150587847E-2</v>
      </c>
      <c r="R13" s="176">
        <v>41988774.740000002</v>
      </c>
      <c r="S13" s="84">
        <f t="shared" si="0"/>
        <v>0.18836068369873427</v>
      </c>
      <c r="T13" s="25">
        <v>22792483.030000001</v>
      </c>
      <c r="U13" s="86">
        <f t="shared" si="1"/>
        <v>0.10224655787902132</v>
      </c>
      <c r="V13" s="25">
        <v>150600539.08000001</v>
      </c>
      <c r="W13" s="86">
        <f t="shared" si="2"/>
        <v>0.67559057586605697</v>
      </c>
      <c r="X13" s="25">
        <v>7535076.8600000003</v>
      </c>
      <c r="Y13" s="130">
        <f t="shared" si="3"/>
        <v>3.3802182556187436E-2</v>
      </c>
    </row>
    <row r="14" spans="1:25" ht="12.75" customHeight="1">
      <c r="A14" s="8" t="s">
        <v>23</v>
      </c>
      <c r="B14" s="9" t="s">
        <v>24</v>
      </c>
      <c r="C14" s="58">
        <v>0</v>
      </c>
      <c r="D14" s="28">
        <f>C14/B7</f>
        <v>0</v>
      </c>
      <c r="E14" s="23"/>
      <c r="F14" s="24">
        <v>0</v>
      </c>
      <c r="G14" s="25"/>
      <c r="H14" s="26">
        <v>0</v>
      </c>
      <c r="I14" s="25"/>
      <c r="J14" s="62">
        <v>0</v>
      </c>
      <c r="K14" s="141"/>
      <c r="L14" s="62">
        <v>0</v>
      </c>
      <c r="N14" s="12" t="s">
        <v>56</v>
      </c>
      <c r="O14" s="13" t="s">
        <v>57</v>
      </c>
      <c r="P14" s="42">
        <v>196840092.87</v>
      </c>
      <c r="Q14" s="76">
        <f>P14/B7</f>
        <v>7.1202933613031275E-2</v>
      </c>
      <c r="R14" s="81">
        <v>164843483.43000001</v>
      </c>
      <c r="S14" s="84">
        <f t="shared" si="0"/>
        <v>0.83744871802549059</v>
      </c>
      <c r="T14" s="25">
        <v>8135213.1299999999</v>
      </c>
      <c r="U14" s="86">
        <f t="shared" si="1"/>
        <v>4.1329045375795348E-2</v>
      </c>
      <c r="V14" s="30">
        <v>22569620.91</v>
      </c>
      <c r="W14" s="86">
        <f t="shared" si="2"/>
        <v>0.1146596741595004</v>
      </c>
      <c r="X14" s="25">
        <v>1291775.3999999999</v>
      </c>
      <c r="Y14" s="130">
        <f t="shared" si="3"/>
        <v>6.5625624392137072E-3</v>
      </c>
    </row>
    <row r="15" spans="1:25">
      <c r="A15" s="8" t="s">
        <v>25</v>
      </c>
      <c r="B15" s="10" t="s">
        <v>26</v>
      </c>
      <c r="C15" s="58">
        <v>478314.11</v>
      </c>
      <c r="D15" s="28">
        <f>C15/B7</f>
        <v>1.7302048238210696E-4</v>
      </c>
      <c r="E15" s="135">
        <v>478314.11</v>
      </c>
      <c r="F15" s="24">
        <f>E15/'SCI % by Contract Type'!C17</f>
        <v>1</v>
      </c>
      <c r="G15" s="25"/>
      <c r="H15" s="26">
        <v>0</v>
      </c>
      <c r="I15" s="25"/>
      <c r="J15" s="62">
        <v>0</v>
      </c>
      <c r="K15" s="141"/>
      <c r="L15" s="62">
        <v>0</v>
      </c>
      <c r="N15" s="12" t="s">
        <v>51</v>
      </c>
      <c r="O15" s="13" t="s">
        <v>52</v>
      </c>
      <c r="P15" s="42">
        <v>170142796.94999999</v>
      </c>
      <c r="Q15" s="76">
        <f>P15/B7</f>
        <v>6.1545725260184939E-2</v>
      </c>
      <c r="R15" s="176">
        <v>148523656.94</v>
      </c>
      <c r="S15" s="84">
        <f t="shared" si="0"/>
        <v>0.87293532022778941</v>
      </c>
      <c r="T15" s="25">
        <v>4111523.21</v>
      </c>
      <c r="U15" s="86">
        <f t="shared" si="1"/>
        <v>2.4165132369419418E-2</v>
      </c>
      <c r="V15" s="25">
        <v>5164758.8899999997</v>
      </c>
      <c r="W15" s="86">
        <f t="shared" si="2"/>
        <v>3.0355436624906147E-2</v>
      </c>
      <c r="X15" s="25">
        <v>12040452.91</v>
      </c>
      <c r="Y15" s="130">
        <f t="shared" si="3"/>
        <v>7.0766750787212812E-2</v>
      </c>
    </row>
    <row r="16" spans="1:25">
      <c r="A16" s="8" t="s">
        <v>27</v>
      </c>
      <c r="B16" s="9" t="s">
        <v>28</v>
      </c>
      <c r="C16" s="58">
        <v>276740</v>
      </c>
      <c r="D16" s="28">
        <f>C16/B7</f>
        <v>1.0010511355064204E-4</v>
      </c>
      <c r="E16" s="29"/>
      <c r="F16" s="24">
        <f>E16/'SCI % by Contract Type'!C18</f>
        <v>0</v>
      </c>
      <c r="G16" s="25"/>
      <c r="H16" s="26">
        <f>G16/'SCI % by Contract Type'!C18</f>
        <v>0</v>
      </c>
      <c r="I16" s="135">
        <v>276740</v>
      </c>
      <c r="J16" s="62">
        <f>I16/'SCI % by Contract Type'!C18</f>
        <v>1</v>
      </c>
      <c r="K16" s="141"/>
      <c r="L16" s="62">
        <f>K16/'SCI % by Contract Type'!C18</f>
        <v>0</v>
      </c>
      <c r="N16" s="67" t="s">
        <v>60</v>
      </c>
      <c r="O16" s="68" t="s">
        <v>61</v>
      </c>
      <c r="P16" s="69">
        <v>144644300.77000001</v>
      </c>
      <c r="Q16" s="76">
        <f>P16/B7</f>
        <v>5.2322158535210196E-2</v>
      </c>
      <c r="R16" s="176">
        <v>117243442.95</v>
      </c>
      <c r="S16" s="84">
        <f t="shared" si="0"/>
        <v>0.81056386131956681</v>
      </c>
      <c r="T16" s="25">
        <v>15072197.220000001</v>
      </c>
      <c r="U16" s="86">
        <f t="shared" si="1"/>
        <v>0.10420180497789826</v>
      </c>
      <c r="V16" s="25">
        <v>7256565.8499999996</v>
      </c>
      <c r="W16" s="86">
        <f t="shared" si="2"/>
        <v>5.0168349609147199E-2</v>
      </c>
      <c r="X16" s="25">
        <v>5072094.75</v>
      </c>
      <c r="Y16" s="130">
        <f t="shared" si="3"/>
        <v>3.5065984093387653E-2</v>
      </c>
    </row>
    <row r="17" spans="1:25">
      <c r="A17" s="8" t="s">
        <v>29</v>
      </c>
      <c r="B17" s="9" t="s">
        <v>30</v>
      </c>
      <c r="C17" s="58">
        <v>34418459.420000002</v>
      </c>
      <c r="D17" s="28">
        <f>C17/B7</f>
        <v>1.2450183524164432E-2</v>
      </c>
      <c r="E17" s="23">
        <v>25496049.620000001</v>
      </c>
      <c r="F17" s="24">
        <f>E17/'SCI % by Contract Type'!C19</f>
        <v>0.740766729529581</v>
      </c>
      <c r="G17" s="25">
        <v>338730</v>
      </c>
      <c r="H17" s="26">
        <f>G17/'SCI % by Contract Type'!C19</f>
        <v>9.8415212565606449E-3</v>
      </c>
      <c r="I17" s="25">
        <v>6578824.0800000001</v>
      </c>
      <c r="J17" s="62">
        <f>I17/'SCI % by Contract Type'!C19</f>
        <v>0.1911423169677709</v>
      </c>
      <c r="K17" s="141">
        <v>2004855.72</v>
      </c>
      <c r="L17" s="62">
        <f>K17/'SCI % by Contract Type'!C19</f>
        <v>5.8249432246087439E-2</v>
      </c>
      <c r="N17" s="12" t="s">
        <v>58</v>
      </c>
      <c r="O17" s="13" t="s">
        <v>59</v>
      </c>
      <c r="P17" s="77">
        <v>108170918.36</v>
      </c>
      <c r="Q17" s="76">
        <f>P17/B7</f>
        <v>3.9128648064266205E-2</v>
      </c>
      <c r="R17" s="176">
        <v>31986778.149999999</v>
      </c>
      <c r="S17" s="84">
        <f t="shared" si="0"/>
        <v>0.29570589429171595</v>
      </c>
      <c r="T17" s="25">
        <v>3504502</v>
      </c>
      <c r="U17" s="86">
        <f t="shared" si="1"/>
        <v>3.2397820533766615E-2</v>
      </c>
      <c r="V17" s="25">
        <v>67514815.519999996</v>
      </c>
      <c r="W17" s="86">
        <f t="shared" si="2"/>
        <v>0.62414941597617024</v>
      </c>
      <c r="X17" s="25">
        <v>5164822.6900000004</v>
      </c>
      <c r="Y17" s="130">
        <f t="shared" si="3"/>
        <v>4.7746869198347079E-2</v>
      </c>
    </row>
    <row r="18" spans="1:25">
      <c r="A18" s="8" t="s">
        <v>31</v>
      </c>
      <c r="B18" s="9" t="s">
        <v>32</v>
      </c>
      <c r="C18" s="58">
        <v>222946.38</v>
      </c>
      <c r="D18" s="28">
        <f>C18/B7</f>
        <v>8.0646356455895752E-5</v>
      </c>
      <c r="E18" s="23">
        <v>222946.38</v>
      </c>
      <c r="F18" s="24">
        <f>E18/'SCI % by Contract Type'!C20</f>
        <v>1</v>
      </c>
      <c r="G18" s="25"/>
      <c r="H18" s="26">
        <f>G18/'SCI % by Contract Type'!C20</f>
        <v>0</v>
      </c>
      <c r="I18" s="25"/>
      <c r="J18" s="62">
        <f>I18/'SCI % by Contract Type'!C20</f>
        <v>0</v>
      </c>
      <c r="K18" s="141"/>
      <c r="L18" s="62">
        <f>K18/'SCI % by Contract Type'!C20</f>
        <v>0</v>
      </c>
      <c r="N18" s="12" t="s">
        <v>55</v>
      </c>
      <c r="O18" s="13" t="s">
        <v>50</v>
      </c>
      <c r="P18" s="42">
        <v>90531531.370000005</v>
      </c>
      <c r="Q18" s="76">
        <f>P18/B7</f>
        <v>3.274795558180011E-2</v>
      </c>
      <c r="R18" s="176">
        <v>90190265.959999993</v>
      </c>
      <c r="S18" s="84">
        <f t="shared" si="0"/>
        <v>0.9962304248604249</v>
      </c>
      <c r="T18" s="25">
        <v>150426.04999999999</v>
      </c>
      <c r="U18" s="86">
        <f t="shared" si="1"/>
        <v>1.6615873798181172E-3</v>
      </c>
      <c r="V18" s="25">
        <v>190839.36</v>
      </c>
      <c r="W18" s="86">
        <f t="shared" si="2"/>
        <v>2.1079877597568134E-3</v>
      </c>
      <c r="X18" s="25"/>
      <c r="Y18" s="130">
        <f t="shared" si="3"/>
        <v>0</v>
      </c>
    </row>
    <row r="19" spans="1:25" ht="15" thickBot="1">
      <c r="A19" s="8" t="s">
        <v>33</v>
      </c>
      <c r="B19" s="9" t="s">
        <v>34</v>
      </c>
      <c r="C19" s="58">
        <v>283238.18</v>
      </c>
      <c r="D19" s="28">
        <f>C19/B7</f>
        <v>1.0245569910666036E-4</v>
      </c>
      <c r="E19" s="23">
        <v>283238.18</v>
      </c>
      <c r="F19" s="24">
        <f>E19/'SCI % by Contract Type'!C21</f>
        <v>1</v>
      </c>
      <c r="G19" s="25"/>
      <c r="H19" s="26">
        <f>G19/'SCI % by Contract Type'!C21</f>
        <v>0</v>
      </c>
      <c r="I19" s="25"/>
      <c r="J19" s="62">
        <f>I19/'SCI % by Contract Type'!C21</f>
        <v>0</v>
      </c>
      <c r="K19" s="141"/>
      <c r="L19" s="62">
        <f>K19/'SCI % by Contract Type'!C21</f>
        <v>0</v>
      </c>
      <c r="N19" s="14" t="s">
        <v>53</v>
      </c>
      <c r="O19" s="15" t="s">
        <v>54</v>
      </c>
      <c r="P19" s="43">
        <v>90089028.260000005</v>
      </c>
      <c r="Q19" s="134">
        <f>P19/B7</f>
        <v>3.2587889006411429E-2</v>
      </c>
      <c r="R19" s="122">
        <v>53599139.82</v>
      </c>
      <c r="S19" s="39">
        <f t="shared" si="0"/>
        <v>0.59495746435749153</v>
      </c>
      <c r="T19" s="36">
        <v>12440437.710000001</v>
      </c>
      <c r="U19" s="37">
        <f t="shared" si="1"/>
        <v>0.13809048615883029</v>
      </c>
      <c r="V19" s="36">
        <v>23874885.649999999</v>
      </c>
      <c r="W19" s="37">
        <f t="shared" si="2"/>
        <v>0.26501435425739372</v>
      </c>
      <c r="X19" s="36">
        <v>174565.08</v>
      </c>
      <c r="Y19" s="129">
        <f t="shared" si="3"/>
        <v>1.9376952262843731E-3</v>
      </c>
    </row>
    <row r="20" spans="1:25" ht="15" thickTop="1">
      <c r="A20" s="8" t="s">
        <v>35</v>
      </c>
      <c r="B20" s="9" t="s">
        <v>36</v>
      </c>
      <c r="C20" s="58">
        <v>2281672.83</v>
      </c>
      <c r="D20" s="28">
        <f>C20/B7</f>
        <v>8.2534912818011405E-4</v>
      </c>
      <c r="E20" s="23">
        <v>2281672.83</v>
      </c>
      <c r="F20" s="24">
        <f>E20/'SCI % by Contract Type'!C22</f>
        <v>1</v>
      </c>
      <c r="G20" s="25"/>
      <c r="H20" s="26">
        <f>G20/'SCI % by Contract Type'!C22</f>
        <v>0</v>
      </c>
      <c r="I20" s="25"/>
      <c r="J20" s="62">
        <f>I20/'SCI % by Contract Type'!C22</f>
        <v>0</v>
      </c>
      <c r="K20" s="141"/>
      <c r="L20" s="62">
        <f>K20/'SCI % by Contract Type'!C22</f>
        <v>0</v>
      </c>
    </row>
    <row r="21" spans="1:25">
      <c r="A21" s="8" t="s">
        <v>37</v>
      </c>
      <c r="B21" s="10" t="s">
        <v>38</v>
      </c>
      <c r="C21" s="58">
        <v>0</v>
      </c>
      <c r="D21" s="28">
        <f>C21/B7</f>
        <v>0</v>
      </c>
      <c r="E21" s="23"/>
      <c r="F21" s="24">
        <v>0</v>
      </c>
      <c r="G21" s="25"/>
      <c r="H21" s="26">
        <v>0</v>
      </c>
      <c r="I21" s="25"/>
      <c r="J21" s="62">
        <v>0</v>
      </c>
      <c r="K21" s="141"/>
      <c r="L21" s="62">
        <v>0</v>
      </c>
    </row>
    <row r="22" spans="1:25">
      <c r="A22" s="8" t="s">
        <v>39</v>
      </c>
      <c r="B22" s="9" t="s">
        <v>40</v>
      </c>
      <c r="C22" s="58">
        <v>15047492.17</v>
      </c>
      <c r="D22" s="28">
        <f>C22/B7</f>
        <v>5.4431268061366153E-3</v>
      </c>
      <c r="E22" s="23">
        <v>13150608.939999999</v>
      </c>
      <c r="F22" s="24">
        <f>E22/'SCI % by Contract Type'!C24</f>
        <v>0.87394024143227045</v>
      </c>
      <c r="G22" s="25">
        <v>1199580.67</v>
      </c>
      <c r="H22" s="26">
        <f>G22/'SCI % by Contract Type'!C24</f>
        <v>7.9719640751273441E-2</v>
      </c>
      <c r="I22" s="25">
        <v>697302.56</v>
      </c>
      <c r="J22" s="62">
        <f>I22/'SCI % by Contract Type'!C24</f>
        <v>4.6340117816456063E-2</v>
      </c>
      <c r="K22" s="141"/>
      <c r="L22" s="62">
        <f>K22/'SCI % by Contract Type'!C24</f>
        <v>0</v>
      </c>
    </row>
    <row r="23" spans="1:25">
      <c r="A23" s="8" t="s">
        <v>41</v>
      </c>
      <c r="B23" s="9" t="s">
        <v>42</v>
      </c>
      <c r="C23" s="58">
        <v>9453597.8000000007</v>
      </c>
      <c r="D23" s="28">
        <f>C23/B7</f>
        <v>3.4196483386250624E-3</v>
      </c>
      <c r="E23" s="23">
        <v>9372957.8000000007</v>
      </c>
      <c r="F23" s="24">
        <f>E23/'SCI % by Contract Type'!C25</f>
        <v>0.99146991423730757</v>
      </c>
      <c r="G23" s="25">
        <v>80640</v>
      </c>
      <c r="H23" s="26">
        <f>G23/'SCI % by Contract Type'!C25</f>
        <v>8.5300857626923795E-3</v>
      </c>
      <c r="I23" s="25"/>
      <c r="J23" s="62">
        <f>I23/'SCI % by Contract Type'!C25</f>
        <v>0</v>
      </c>
      <c r="K23" s="141"/>
      <c r="L23" s="62">
        <f>K23/'SCI % by Contract Type'!C25</f>
        <v>0</v>
      </c>
    </row>
    <row r="24" spans="1:25" ht="15" thickBot="1">
      <c r="A24" s="136" t="s">
        <v>43</v>
      </c>
      <c r="B24" s="137" t="s">
        <v>44</v>
      </c>
      <c r="C24" s="138">
        <v>8102571.7999999998</v>
      </c>
      <c r="D24" s="34">
        <f>C24/B7</f>
        <v>2.9309419313840791E-3</v>
      </c>
      <c r="E24" s="38">
        <v>3375812.52</v>
      </c>
      <c r="F24" s="39">
        <f>E24/'SCI % by Contract Type'!C26</f>
        <v>0.41663469369071188</v>
      </c>
      <c r="G24" s="36">
        <v>4683259.28</v>
      </c>
      <c r="H24" s="37">
        <f>G24/'SCI % by Contract Type'!C26</f>
        <v>0.57799664052344468</v>
      </c>
      <c r="I24" s="36">
        <v>43500</v>
      </c>
      <c r="J24" s="129">
        <f>I24/'SCI % by Contract Type'!C26</f>
        <v>5.3686657858434527E-3</v>
      </c>
      <c r="K24" s="139"/>
      <c r="L24" s="129">
        <f>K24/'SCI % by Contract Type'!C26</f>
        <v>0</v>
      </c>
    </row>
    <row r="25" spans="1:25" ht="15" thickTop="1"/>
  </sheetData>
  <mergeCells count="4">
    <mergeCell ref="A9:B9"/>
    <mergeCell ref="B1:L1"/>
    <mergeCell ref="B2:L2"/>
    <mergeCell ref="B3:L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38"/>
  <sheetViews>
    <sheetView workbookViewId="0">
      <selection activeCell="O6" sqref="O6"/>
    </sheetView>
  </sheetViews>
  <sheetFormatPr defaultRowHeight="14.25"/>
  <cols>
    <col min="2" max="2" width="48.125" customWidth="1"/>
    <col min="3" max="3" width="12.75" customWidth="1"/>
    <col min="4" max="4" width="9" customWidth="1"/>
    <col min="5" max="5" width="0.125" customWidth="1"/>
    <col min="6" max="6" width="6.75" customWidth="1"/>
    <col min="7" max="7" width="0.125" customWidth="1"/>
    <col min="8" max="8" width="6.75" customWidth="1"/>
    <col min="9" max="9" width="0.375" hidden="1" customWidth="1"/>
    <col min="10" max="10" width="6.875" customWidth="1"/>
    <col min="11" max="11" width="9" hidden="1" customWidth="1"/>
    <col min="12" max="12" width="6.625" customWidth="1"/>
    <col min="16" max="16" width="54.25" customWidth="1"/>
    <col min="17" max="17" width="13" customWidth="1"/>
    <col min="18" max="18" width="9" style="142" customWidth="1"/>
    <col min="19" max="19" width="0.125" customWidth="1"/>
    <col min="20" max="20" width="7" customWidth="1"/>
    <col min="21" max="21" width="17.25" hidden="1" customWidth="1"/>
    <col min="22" max="22" width="6.75" customWidth="1"/>
    <col min="23" max="23" width="0.125" customWidth="1"/>
    <col min="24" max="24" width="6.625" customWidth="1"/>
    <col min="25" max="25" width="0.25" customWidth="1"/>
    <col min="26" max="26" width="6.875" customWidth="1"/>
  </cols>
  <sheetData>
    <row r="1" spans="1:26" ht="27.75" thickTop="1" thickBot="1">
      <c r="B1" s="212" t="s">
        <v>62</v>
      </c>
      <c r="C1" s="213"/>
      <c r="D1" s="213"/>
      <c r="E1" s="213"/>
      <c r="F1" s="213"/>
      <c r="G1" s="213"/>
      <c r="H1" s="213"/>
      <c r="I1" s="214"/>
      <c r="J1" s="215"/>
      <c r="K1" s="215"/>
      <c r="L1" s="216"/>
      <c r="R1"/>
    </row>
    <row r="2" spans="1:26" ht="27.75" thickTop="1" thickBot="1">
      <c r="B2" s="212" t="s">
        <v>78</v>
      </c>
      <c r="C2" s="213"/>
      <c r="D2" s="213"/>
      <c r="E2" s="213"/>
      <c r="F2" s="213"/>
      <c r="G2" s="213"/>
      <c r="H2" s="213"/>
      <c r="I2" s="214"/>
      <c r="J2" s="215"/>
      <c r="K2" s="215"/>
      <c r="L2" s="216"/>
      <c r="R2"/>
    </row>
    <row r="3" spans="1:26" ht="27.75" thickTop="1" thickBot="1">
      <c r="B3" s="212" t="s">
        <v>79</v>
      </c>
      <c r="C3" s="213"/>
      <c r="D3" s="213"/>
      <c r="E3" s="213"/>
      <c r="F3" s="213"/>
      <c r="G3" s="213"/>
      <c r="H3" s="213"/>
      <c r="I3" s="213"/>
      <c r="J3" s="215"/>
      <c r="K3" s="215"/>
      <c r="L3" s="216"/>
    </row>
    <row r="4" spans="1:26" ht="15" thickTop="1"/>
    <row r="8" spans="1:26">
      <c r="A8" s="131"/>
      <c r="B8" s="210" t="s">
        <v>71</v>
      </c>
      <c r="H8" s="142"/>
      <c r="R8"/>
    </row>
    <row r="9" spans="1:26" ht="15" thickBot="1">
      <c r="A9" s="131"/>
      <c r="B9" s="228">
        <v>2764494142.0500002</v>
      </c>
      <c r="H9" s="142"/>
      <c r="R9"/>
    </row>
    <row r="10" spans="1:26" ht="25.5" thickTop="1" thickBot="1">
      <c r="A10" s="230" t="s">
        <v>14</v>
      </c>
      <c r="B10" s="235"/>
      <c r="C10" s="229" t="s">
        <v>0</v>
      </c>
      <c r="D10" s="156" t="s">
        <v>1</v>
      </c>
      <c r="E10" s="133" t="s">
        <v>10</v>
      </c>
      <c r="F10" s="158" t="s">
        <v>10</v>
      </c>
      <c r="G10" s="159" t="s">
        <v>11</v>
      </c>
      <c r="H10" s="159" t="s">
        <v>11</v>
      </c>
      <c r="I10" s="159" t="s">
        <v>12</v>
      </c>
      <c r="J10" s="159" t="s">
        <v>12</v>
      </c>
      <c r="K10" s="159" t="s">
        <v>13</v>
      </c>
      <c r="L10" s="156" t="s">
        <v>13</v>
      </c>
      <c r="O10" s="222" t="s">
        <v>45</v>
      </c>
      <c r="P10" s="223"/>
      <c r="Q10" s="147" t="s">
        <v>0</v>
      </c>
      <c r="R10" s="148" t="s">
        <v>1</v>
      </c>
      <c r="S10" s="149" t="s">
        <v>10</v>
      </c>
      <c r="T10" s="150" t="s">
        <v>10</v>
      </c>
      <c r="U10" s="151" t="s">
        <v>11</v>
      </c>
      <c r="V10" s="151" t="s">
        <v>11</v>
      </c>
      <c r="W10" s="151" t="s">
        <v>12</v>
      </c>
      <c r="X10" s="151" t="s">
        <v>12</v>
      </c>
      <c r="Y10" s="151" t="s">
        <v>13</v>
      </c>
      <c r="Z10" s="148" t="s">
        <v>13</v>
      </c>
    </row>
    <row r="11" spans="1:26" ht="15.75" thickTop="1" thickBot="1">
      <c r="A11" s="233"/>
      <c r="B11" s="234"/>
      <c r="C11" s="160"/>
      <c r="D11" s="161"/>
      <c r="E11" s="165"/>
      <c r="F11" s="172"/>
      <c r="G11" s="164"/>
      <c r="H11" s="164"/>
      <c r="I11" s="164"/>
      <c r="J11" s="164"/>
      <c r="K11" s="164"/>
      <c r="L11" s="165"/>
      <c r="O11" s="144"/>
      <c r="P11" s="145"/>
      <c r="Q11" s="169"/>
      <c r="R11" s="178"/>
      <c r="S11" s="164"/>
      <c r="T11" s="164"/>
      <c r="U11" s="164"/>
      <c r="V11" s="164"/>
      <c r="W11" s="164"/>
      <c r="X11" s="164"/>
      <c r="Y11" s="164"/>
      <c r="Z11" s="165"/>
    </row>
    <row r="12" spans="1:26" ht="15" thickTop="1">
      <c r="A12" s="108" t="s">
        <v>15</v>
      </c>
      <c r="B12" s="109" t="s">
        <v>16</v>
      </c>
      <c r="C12" s="110">
        <v>48772.93</v>
      </c>
      <c r="D12" s="111">
        <f>C12/B9</f>
        <v>1.7642623747371236E-5</v>
      </c>
      <c r="E12" s="83"/>
      <c r="F12" s="84">
        <f>E12/'SCI % by Contract Type'!C12</f>
        <v>0</v>
      </c>
      <c r="G12" s="85"/>
      <c r="H12" s="86">
        <f>G12/'SCI % by Contract Type'!C12</f>
        <v>0</v>
      </c>
      <c r="I12" s="85"/>
      <c r="J12" s="86">
        <f>I12/'SCI % by Contract Type'!C12</f>
        <v>0</v>
      </c>
      <c r="K12" s="110">
        <v>48772.93</v>
      </c>
      <c r="L12" s="87">
        <f>K12/'SCI % by Contract Type'!C12</f>
        <v>1</v>
      </c>
      <c r="O12" s="78" t="s">
        <v>72</v>
      </c>
      <c r="P12" s="80" t="s">
        <v>74</v>
      </c>
      <c r="Q12" s="56">
        <v>319505922.75</v>
      </c>
      <c r="R12" s="143">
        <f>Q12/2764494142.05</f>
        <v>0.11557482357805671</v>
      </c>
      <c r="S12" s="83">
        <v>317949356</v>
      </c>
      <c r="T12" s="84">
        <f>S12/Q12</f>
        <v>0.99512820689956993</v>
      </c>
      <c r="U12" s="85">
        <v>877996.61</v>
      </c>
      <c r="V12" s="86">
        <f>U12/Q12</f>
        <v>2.7479822672551693E-3</v>
      </c>
      <c r="W12" s="85">
        <v>250000</v>
      </c>
      <c r="X12" s="86">
        <f>W12/Q12</f>
        <v>7.8245810859542192E-4</v>
      </c>
      <c r="Y12" s="85">
        <v>428570.14</v>
      </c>
      <c r="Z12" s="87">
        <f>Y12/Q12</f>
        <v>1.3413527245795009E-3</v>
      </c>
    </row>
    <row r="13" spans="1:26">
      <c r="A13" s="8" t="s">
        <v>17</v>
      </c>
      <c r="B13" s="9" t="s">
        <v>18</v>
      </c>
      <c r="C13" s="58">
        <v>13894781.6</v>
      </c>
      <c r="D13" s="28">
        <f>C13/B9</f>
        <v>5.026157005960004E-3</v>
      </c>
      <c r="E13" s="23">
        <v>9541247.0999999996</v>
      </c>
      <c r="F13" s="24">
        <f>E13/'SCI % by Contract Type'!C13</f>
        <v>0.68667845056305166</v>
      </c>
      <c r="G13" s="25">
        <v>1981808.31</v>
      </c>
      <c r="H13" s="26">
        <f>G13/'SCI % by Contract Type'!C13</f>
        <v>0.14262968408226007</v>
      </c>
      <c r="I13" s="25">
        <v>0</v>
      </c>
      <c r="J13" s="26">
        <f>I13/'SCI % by Contract Type'!C13</f>
        <v>0</v>
      </c>
      <c r="K13" s="25">
        <v>2371726.19</v>
      </c>
      <c r="L13" s="27">
        <f>K13/'SCI % by Contract Type'!C13</f>
        <v>0.17069186535468828</v>
      </c>
      <c r="O13" s="79" t="s">
        <v>73</v>
      </c>
      <c r="P13" s="10" t="s">
        <v>75</v>
      </c>
      <c r="Q13" s="56">
        <v>270044047.55000001</v>
      </c>
      <c r="R13" s="143">
        <f t="shared" ref="R13:R21" si="0">Q13/2764494142.05</f>
        <v>9.7682987799623214E-2</v>
      </c>
      <c r="S13" s="23">
        <v>124822490.89</v>
      </c>
      <c r="T13" s="84">
        <f t="shared" ref="T13:T21" si="1">S13/Q13</f>
        <v>0.46223011402200409</v>
      </c>
      <c r="U13" s="25">
        <v>74395590.709999993</v>
      </c>
      <c r="V13" s="86">
        <f t="shared" ref="V13:V21" si="2">U13/Q13</f>
        <v>0.27549428096994166</v>
      </c>
      <c r="W13" s="25">
        <v>20871075.640000001</v>
      </c>
      <c r="X13" s="86">
        <f t="shared" ref="X13:X21" si="3">W13/Q13</f>
        <v>7.7287671508980832E-2</v>
      </c>
      <c r="Y13" s="25">
        <v>49954890.310000002</v>
      </c>
      <c r="Z13" s="87">
        <f t="shared" ref="Z13:Z21" si="4">Y13/Q13</f>
        <v>0.18498793349907333</v>
      </c>
    </row>
    <row r="14" spans="1:26">
      <c r="A14" s="8" t="s">
        <v>19</v>
      </c>
      <c r="B14" s="9" t="s">
        <v>20</v>
      </c>
      <c r="C14" s="58">
        <v>5990718.7800000003</v>
      </c>
      <c r="D14" s="28">
        <f>C14/B9</f>
        <v>2.1670216944491717E-3</v>
      </c>
      <c r="E14" s="23">
        <v>729600</v>
      </c>
      <c r="F14" s="24">
        <f>E14/'SCI % by Contract Type'!C14</f>
        <v>0.1217883908080893</v>
      </c>
      <c r="G14" s="25">
        <v>235931.07</v>
      </c>
      <c r="H14" s="26">
        <f>G14/'SCI % by Contract Type'!C14</f>
        <v>3.9382765017722962E-2</v>
      </c>
      <c r="I14" s="25">
        <v>1752087.34</v>
      </c>
      <c r="J14" s="26">
        <f>I14/'SCI % by Contract Type'!C14</f>
        <v>0.29246696504087943</v>
      </c>
      <c r="K14" s="25">
        <v>3354586.37</v>
      </c>
      <c r="L14" s="27">
        <f>K14/'SCI % by Contract Type'!C14</f>
        <v>0.55996391972183346</v>
      </c>
      <c r="O14" s="12" t="s">
        <v>48</v>
      </c>
      <c r="P14" s="13" t="s">
        <v>49</v>
      </c>
      <c r="Q14" s="42">
        <v>235207008.22999999</v>
      </c>
      <c r="R14" s="143">
        <f t="shared" si="0"/>
        <v>8.5081391438790718E-2</v>
      </c>
      <c r="S14" s="23">
        <v>36948496.979999997</v>
      </c>
      <c r="T14" s="84">
        <f t="shared" si="1"/>
        <v>0.15708926897224706</v>
      </c>
      <c r="U14" s="25">
        <v>70124624.599999994</v>
      </c>
      <c r="V14" s="86">
        <f t="shared" si="2"/>
        <v>0.2981400304680879</v>
      </c>
      <c r="W14" s="25">
        <v>44909949.729999997</v>
      </c>
      <c r="X14" s="86">
        <f t="shared" si="3"/>
        <v>0.19093797445901045</v>
      </c>
      <c r="Y14" s="25">
        <v>83223936.920000002</v>
      </c>
      <c r="Z14" s="87">
        <f t="shared" si="4"/>
        <v>0.35383272610065464</v>
      </c>
    </row>
    <row r="15" spans="1:26">
      <c r="A15" s="8" t="s">
        <v>21</v>
      </c>
      <c r="B15" s="9" t="s">
        <v>22</v>
      </c>
      <c r="C15" s="58">
        <v>1911582.62</v>
      </c>
      <c r="D15" s="28">
        <f>C15/B9</f>
        <v>6.9147645890197957E-4</v>
      </c>
      <c r="E15" s="23">
        <v>669532</v>
      </c>
      <c r="F15" s="24">
        <f>E15/'SCI % by Contract Type'!C15</f>
        <v>0.35025009800518064</v>
      </c>
      <c r="G15" s="25">
        <v>0</v>
      </c>
      <c r="H15" s="26">
        <f>G15/'SCI % by Contract Type'!C15</f>
        <v>0</v>
      </c>
      <c r="I15" s="25">
        <v>1159772.46</v>
      </c>
      <c r="J15" s="26">
        <f>I15/'SCI % by Contract Type'!C15</f>
        <v>0.60670799570253464</v>
      </c>
      <c r="K15" s="25">
        <v>82278.16</v>
      </c>
      <c r="L15" s="27">
        <f>K15/'SCI % by Contract Type'!C15</f>
        <v>4.304190629228466E-2</v>
      </c>
      <c r="O15" s="12" t="s">
        <v>46</v>
      </c>
      <c r="P15" s="13" t="s">
        <v>47</v>
      </c>
      <c r="Q15" s="42">
        <v>222916873.71000001</v>
      </c>
      <c r="R15" s="143">
        <f t="shared" si="0"/>
        <v>8.0635683150587847E-2</v>
      </c>
      <c r="S15" s="23">
        <v>59074893.780000001</v>
      </c>
      <c r="T15" s="84">
        <f t="shared" si="1"/>
        <v>0.26500862315543011</v>
      </c>
      <c r="U15" s="25">
        <v>54594586.079999998</v>
      </c>
      <c r="V15" s="86">
        <f t="shared" si="2"/>
        <v>0.24491006522468961</v>
      </c>
      <c r="W15" s="25">
        <v>43580421.670000002</v>
      </c>
      <c r="X15" s="86">
        <f t="shared" si="3"/>
        <v>0.19550077544464053</v>
      </c>
      <c r="Y15" s="25">
        <v>65666972.18</v>
      </c>
      <c r="Z15" s="87">
        <f t="shared" si="4"/>
        <v>0.29458053617523972</v>
      </c>
    </row>
    <row r="16" spans="1:26">
      <c r="A16" s="8" t="s">
        <v>23</v>
      </c>
      <c r="B16" s="9" t="s">
        <v>24</v>
      </c>
      <c r="C16" s="58">
        <v>0</v>
      </c>
      <c r="D16" s="28">
        <f>C16/B9</f>
        <v>0</v>
      </c>
      <c r="E16" s="23"/>
      <c r="F16" s="24">
        <v>0</v>
      </c>
      <c r="G16" s="25"/>
      <c r="H16" s="26">
        <v>0</v>
      </c>
      <c r="I16" s="25"/>
      <c r="J16" s="26">
        <v>0</v>
      </c>
      <c r="K16" s="25"/>
      <c r="L16" s="27">
        <v>0</v>
      </c>
      <c r="O16" s="12" t="s">
        <v>56</v>
      </c>
      <c r="P16" s="13" t="s">
        <v>57</v>
      </c>
      <c r="Q16" s="42">
        <v>196840092.87</v>
      </c>
      <c r="R16" s="143">
        <f t="shared" si="0"/>
        <v>7.1202933613031275E-2</v>
      </c>
      <c r="S16" s="23">
        <v>21481744.539999999</v>
      </c>
      <c r="T16" s="84">
        <f t="shared" si="1"/>
        <v>0.10913297299746391</v>
      </c>
      <c r="U16" s="25">
        <v>22874753.32</v>
      </c>
      <c r="V16" s="86">
        <f t="shared" si="2"/>
        <v>0.11620982791908799</v>
      </c>
      <c r="W16" s="25">
        <v>123065182.14</v>
      </c>
      <c r="X16" s="86">
        <f t="shared" si="3"/>
        <v>0.62520384107559068</v>
      </c>
      <c r="Y16" s="25">
        <v>29418412.870000001</v>
      </c>
      <c r="Z16" s="87">
        <f t="shared" si="4"/>
        <v>0.14945335800785736</v>
      </c>
    </row>
    <row r="17" spans="1:26">
      <c r="A17" s="8" t="s">
        <v>25</v>
      </c>
      <c r="B17" s="10" t="s">
        <v>26</v>
      </c>
      <c r="C17" s="58">
        <v>478314.11</v>
      </c>
      <c r="D17" s="28">
        <f>C17/B9</f>
        <v>1.7302048238210696E-4</v>
      </c>
      <c r="E17" s="23"/>
      <c r="F17" s="24">
        <v>0</v>
      </c>
      <c r="G17" s="4">
        <v>478314.11</v>
      </c>
      <c r="H17" s="26">
        <f>G17/'SCI % by Contract Type'!C17</f>
        <v>1</v>
      </c>
      <c r="I17" s="25"/>
      <c r="J17" s="26">
        <v>0</v>
      </c>
      <c r="K17" s="25"/>
      <c r="L17" s="62">
        <v>0</v>
      </c>
      <c r="O17" s="12" t="s">
        <v>51</v>
      </c>
      <c r="P17" s="13" t="s">
        <v>52</v>
      </c>
      <c r="Q17" s="42">
        <v>170142796.94999999</v>
      </c>
      <c r="R17" s="143">
        <f t="shared" si="0"/>
        <v>6.1545725260184939E-2</v>
      </c>
      <c r="S17" s="23">
        <v>77229470.329999998</v>
      </c>
      <c r="T17" s="84">
        <f t="shared" si="1"/>
        <v>0.45390972591508233</v>
      </c>
      <c r="U17" s="25">
        <v>29829547.199999999</v>
      </c>
      <c r="V17" s="86">
        <f t="shared" si="2"/>
        <v>0.17532065849820275</v>
      </c>
      <c r="W17" s="25">
        <v>35644637.450000003</v>
      </c>
      <c r="X17" s="86">
        <f t="shared" si="3"/>
        <v>0.20949836307484074</v>
      </c>
      <c r="Y17" s="25">
        <v>27439141.969999999</v>
      </c>
      <c r="Z17" s="87">
        <f t="shared" si="4"/>
        <v>0.16127125251187427</v>
      </c>
    </row>
    <row r="18" spans="1:26">
      <c r="A18" s="8" t="s">
        <v>27</v>
      </c>
      <c r="B18" s="9" t="s">
        <v>28</v>
      </c>
      <c r="C18" s="58">
        <v>276740</v>
      </c>
      <c r="D18" s="28">
        <f>C18/B9</f>
        <v>1.0010511355064204E-4</v>
      </c>
      <c r="E18" s="23"/>
      <c r="F18" s="24">
        <f>E18/'SCI % by Contract Type'!C18</f>
        <v>0</v>
      </c>
      <c r="G18" s="25"/>
      <c r="H18" s="26">
        <f>G18/'SCI % by Contract Type'!C18</f>
        <v>0</v>
      </c>
      <c r="I18" s="25"/>
      <c r="J18" s="26">
        <f>I18/'SCI % by Contract Type'!C18</f>
        <v>0</v>
      </c>
      <c r="K18" s="4">
        <v>276740</v>
      </c>
      <c r="L18" s="27">
        <f>K18/'SCI % by Contract Type'!C18</f>
        <v>1</v>
      </c>
      <c r="O18" s="67" t="s">
        <v>60</v>
      </c>
      <c r="P18" s="68" t="s">
        <v>61</v>
      </c>
      <c r="Q18" s="69">
        <v>144644300.77000001</v>
      </c>
      <c r="R18" s="143">
        <f t="shared" si="0"/>
        <v>5.2322158535210196E-2</v>
      </c>
      <c r="S18" s="23">
        <v>38316694.729999997</v>
      </c>
      <c r="T18" s="84">
        <f t="shared" si="1"/>
        <v>0.26490289991395971</v>
      </c>
      <c r="U18" s="25">
        <v>34656044.270000003</v>
      </c>
      <c r="V18" s="86">
        <f t="shared" si="2"/>
        <v>0.23959495179216803</v>
      </c>
      <c r="W18" s="25">
        <v>15763386.300000001</v>
      </c>
      <c r="X18" s="86">
        <f t="shared" si="3"/>
        <v>0.10898034845538422</v>
      </c>
      <c r="Y18" s="25">
        <v>55908175.469999999</v>
      </c>
      <c r="Z18" s="87">
        <f t="shared" si="4"/>
        <v>0.386521799838488</v>
      </c>
    </row>
    <row r="19" spans="1:26">
      <c r="A19" s="8" t="s">
        <v>29</v>
      </c>
      <c r="B19" s="9" t="s">
        <v>30</v>
      </c>
      <c r="C19" s="58">
        <v>34418459.420000002</v>
      </c>
      <c r="D19" s="28">
        <f>C19/B9</f>
        <v>1.2450183524164432E-2</v>
      </c>
      <c r="E19" s="23">
        <v>9110281.1999999993</v>
      </c>
      <c r="F19" s="24">
        <f>E19/'SCI % by Contract Type'!C19</f>
        <v>0.2646917193134497</v>
      </c>
      <c r="G19" s="25">
        <v>5908269.5599999996</v>
      </c>
      <c r="H19" s="26">
        <f>G19/'SCI % by Contract Type'!C19</f>
        <v>0.1716599074904207</v>
      </c>
      <c r="I19" s="25">
        <v>10710804.09</v>
      </c>
      <c r="J19" s="26">
        <f>I19/'SCI % by Contract Type'!C19</f>
        <v>0.31119359409143477</v>
      </c>
      <c r="K19" s="25">
        <v>8689104.5700000003</v>
      </c>
      <c r="L19" s="27">
        <f>K19/'SCI % by Contract Type'!C19</f>
        <v>0.25245477910469472</v>
      </c>
      <c r="O19" s="12" t="s">
        <v>58</v>
      </c>
      <c r="P19" s="13" t="s">
        <v>59</v>
      </c>
      <c r="Q19" s="77">
        <v>108170918.36</v>
      </c>
      <c r="R19" s="143">
        <f t="shared" si="0"/>
        <v>3.9128648064266205E-2</v>
      </c>
      <c r="S19" s="23">
        <v>10317095.199999999</v>
      </c>
      <c r="T19" s="84">
        <f t="shared" si="1"/>
        <v>9.53777166397351E-2</v>
      </c>
      <c r="U19" s="25">
        <v>36451342.770000003</v>
      </c>
      <c r="V19" s="86">
        <f t="shared" si="2"/>
        <v>0.33697913748580294</v>
      </c>
      <c r="W19" s="25">
        <v>37389238.049999997</v>
      </c>
      <c r="X19" s="86">
        <f t="shared" si="3"/>
        <v>0.34564963131371529</v>
      </c>
      <c r="Y19" s="25">
        <v>24013242.34</v>
      </c>
      <c r="Z19" s="87">
        <f t="shared" si="4"/>
        <v>0.22199351456074667</v>
      </c>
    </row>
    <row r="20" spans="1:26">
      <c r="A20" s="8" t="s">
        <v>31</v>
      </c>
      <c r="B20" s="9" t="s">
        <v>32</v>
      </c>
      <c r="C20" s="58">
        <v>222946.38</v>
      </c>
      <c r="D20" s="28">
        <f>C20/B9</f>
        <v>8.0646356455895752E-5</v>
      </c>
      <c r="E20" s="23">
        <v>222946.38</v>
      </c>
      <c r="F20" s="24">
        <f>E20/'SCI % by Contract Type'!C20</f>
        <v>1</v>
      </c>
      <c r="G20" s="25"/>
      <c r="H20" s="26">
        <f>G20/'SCI % by Contract Type'!C20</f>
        <v>0</v>
      </c>
      <c r="I20" s="25"/>
      <c r="J20" s="26">
        <f>I20/'SCI % by Contract Type'!C20</f>
        <v>0</v>
      </c>
      <c r="K20" s="25"/>
      <c r="L20" s="27">
        <f>K20/'SCI % by Contract Type'!C20</f>
        <v>0</v>
      </c>
      <c r="O20" s="12" t="s">
        <v>55</v>
      </c>
      <c r="P20" s="13" t="s">
        <v>50</v>
      </c>
      <c r="Q20" s="42">
        <v>90531531.370000005</v>
      </c>
      <c r="R20" s="143">
        <f t="shared" si="0"/>
        <v>3.274795558180011E-2</v>
      </c>
      <c r="S20" s="23">
        <v>41009208.310000002</v>
      </c>
      <c r="T20" s="84">
        <f t="shared" si="1"/>
        <v>0.45298259832142285</v>
      </c>
      <c r="U20" s="25">
        <v>13139236.439999999</v>
      </c>
      <c r="V20" s="86">
        <f t="shared" si="2"/>
        <v>0.14513436634911525</v>
      </c>
      <c r="W20" s="25">
        <v>16923981.800000001</v>
      </c>
      <c r="X20" s="86">
        <f t="shared" si="3"/>
        <v>0.18694019137743434</v>
      </c>
      <c r="Y20" s="25">
        <v>19459104.82</v>
      </c>
      <c r="Z20" s="87">
        <f t="shared" si="4"/>
        <v>0.21494284395202756</v>
      </c>
    </row>
    <row r="21" spans="1:26" ht="15" thickBot="1">
      <c r="A21" s="8" t="s">
        <v>33</v>
      </c>
      <c r="B21" s="9" t="s">
        <v>34</v>
      </c>
      <c r="C21" s="58">
        <v>283238.18</v>
      </c>
      <c r="D21" s="28">
        <f>C21/B9</f>
        <v>1.0245569910666036E-4</v>
      </c>
      <c r="E21" s="23"/>
      <c r="F21" s="24">
        <f>E21/'SCI % by Contract Type'!C21</f>
        <v>0</v>
      </c>
      <c r="G21" s="25"/>
      <c r="H21" s="26">
        <f>G21/'SCI % by Contract Type'!C21</f>
        <v>0</v>
      </c>
      <c r="I21" s="25"/>
      <c r="J21" s="26">
        <f>I21/'SCI % by Contract Type'!C21</f>
        <v>0</v>
      </c>
      <c r="K21" s="25">
        <v>283238.18</v>
      </c>
      <c r="L21" s="27">
        <f>K21/'SCI % by Contract Type'!C21</f>
        <v>1</v>
      </c>
      <c r="O21" s="14" t="s">
        <v>53</v>
      </c>
      <c r="P21" s="15" t="s">
        <v>54</v>
      </c>
      <c r="Q21" s="43">
        <v>90089028.260000005</v>
      </c>
      <c r="R21" s="146">
        <f t="shared" si="0"/>
        <v>3.2587889006411429E-2</v>
      </c>
      <c r="S21" s="40">
        <v>17799507.52</v>
      </c>
      <c r="T21" s="39">
        <f t="shared" si="1"/>
        <v>0.19757686217493672</v>
      </c>
      <c r="U21" s="36">
        <v>29404373.670000002</v>
      </c>
      <c r="V21" s="37">
        <f t="shared" si="2"/>
        <v>0.32639239470025116</v>
      </c>
      <c r="W21" s="36">
        <v>24352678.32</v>
      </c>
      <c r="X21" s="37">
        <f t="shared" si="3"/>
        <v>0.27031791540383077</v>
      </c>
      <c r="Y21" s="36">
        <v>18532468.75</v>
      </c>
      <c r="Z21" s="41">
        <f t="shared" si="4"/>
        <v>0.20571282772098134</v>
      </c>
    </row>
    <row r="22" spans="1:26" ht="15" thickTop="1">
      <c r="A22" s="8" t="s">
        <v>35</v>
      </c>
      <c r="B22" s="9" t="s">
        <v>36</v>
      </c>
      <c r="C22" s="58">
        <v>2281672.83</v>
      </c>
      <c r="D22" s="28">
        <f>C22/B9</f>
        <v>8.2534912818011405E-4</v>
      </c>
      <c r="E22" s="23">
        <v>815791.62</v>
      </c>
      <c r="F22" s="24">
        <f>E22/'SCI % by Contract Type'!C22</f>
        <v>0.35754101520330589</v>
      </c>
      <c r="G22" s="25">
        <v>175000</v>
      </c>
      <c r="H22" s="26">
        <f>G22/'SCI % by Contract Type'!C22</f>
        <v>7.6698112761416359E-2</v>
      </c>
      <c r="I22" s="25">
        <v>28036.799999999999</v>
      </c>
      <c r="J22" s="26">
        <f>I22/'SCI % by Contract Type'!C22</f>
        <v>1.2287826559253019E-2</v>
      </c>
      <c r="K22" s="25">
        <v>1262844.4099999999</v>
      </c>
      <c r="L22" s="27">
        <f>K22/'SCI % by Contract Type'!C22</f>
        <v>0.55347304547602461</v>
      </c>
    </row>
    <row r="23" spans="1:26">
      <c r="A23" s="8" t="s">
        <v>37</v>
      </c>
      <c r="B23" s="10" t="s">
        <v>38</v>
      </c>
      <c r="C23" s="58">
        <v>0</v>
      </c>
      <c r="D23" s="28">
        <f>C23/B9</f>
        <v>0</v>
      </c>
      <c r="E23" s="23"/>
      <c r="F23" s="24">
        <v>0</v>
      </c>
      <c r="G23" s="25"/>
      <c r="H23" s="26">
        <v>0</v>
      </c>
      <c r="I23" s="25"/>
      <c r="J23" s="26">
        <v>0</v>
      </c>
      <c r="K23" s="25"/>
      <c r="L23" s="63">
        <v>0</v>
      </c>
    </row>
    <row r="24" spans="1:26">
      <c r="A24" s="8" t="s">
        <v>39</v>
      </c>
      <c r="B24" s="9" t="s">
        <v>40</v>
      </c>
      <c r="C24" s="58">
        <v>15047492.17</v>
      </c>
      <c r="D24" s="28">
        <f>C24/B9</f>
        <v>5.4431268061366153E-3</v>
      </c>
      <c r="E24" s="23">
        <v>1098100.8600000001</v>
      </c>
      <c r="F24" s="24">
        <f>E24/'SCI % by Contract Type'!C24</f>
        <v>7.2975672463832228E-2</v>
      </c>
      <c r="G24" s="25">
        <v>2728146.24</v>
      </c>
      <c r="H24" s="26">
        <f>G24/'SCI % by Contract Type'!C24</f>
        <v>0.18130238641619445</v>
      </c>
      <c r="I24" s="25">
        <v>6609166.2800000003</v>
      </c>
      <c r="J24" s="26">
        <f>I24/'SCI % by Contract Type'!C24</f>
        <v>0.43922044984855441</v>
      </c>
      <c r="K24" s="25">
        <v>4612078.79</v>
      </c>
      <c r="L24" s="27">
        <f>K24/'SCI % by Contract Type'!C24</f>
        <v>0.30650149127141896</v>
      </c>
    </row>
    <row r="25" spans="1:26">
      <c r="A25" s="8" t="s">
        <v>41</v>
      </c>
      <c r="B25" s="9" t="s">
        <v>42</v>
      </c>
      <c r="C25" s="58">
        <v>9453597.8000000007</v>
      </c>
      <c r="D25" s="28">
        <f>C25/B9</f>
        <v>3.4196483386250624E-3</v>
      </c>
      <c r="E25" s="23"/>
      <c r="F25" s="24">
        <f>E25/'SCI % by Contract Type'!C25</f>
        <v>0</v>
      </c>
      <c r="G25" s="25">
        <v>234029.54</v>
      </c>
      <c r="H25" s="26">
        <f>G25/'SCI % by Contract Type'!C25</f>
        <v>2.4755605744090359E-2</v>
      </c>
      <c r="I25" s="25">
        <v>7497361.96</v>
      </c>
      <c r="J25" s="26">
        <f>I25/'SCI % by Contract Type'!C25</f>
        <v>0.79306969881879252</v>
      </c>
      <c r="K25" s="25">
        <v>1722206.3</v>
      </c>
      <c r="L25" s="27">
        <f>K25/'SCI % by Contract Type'!C25</f>
        <v>0.18217469543711706</v>
      </c>
    </row>
    <row r="26" spans="1:26" ht="15" thickBot="1">
      <c r="A26" s="136" t="s">
        <v>43</v>
      </c>
      <c r="B26" s="137" t="s">
        <v>44</v>
      </c>
      <c r="C26" s="138">
        <v>8102571.7999999998</v>
      </c>
      <c r="D26" s="34">
        <f>C26/B9</f>
        <v>2.9309419313840791E-3</v>
      </c>
      <c r="E26" s="40">
        <v>287968</v>
      </c>
      <c r="F26" s="39">
        <f>E26/'SCI % by Contract Type'!C26</f>
        <v>3.5540320667075111E-2</v>
      </c>
      <c r="G26" s="36">
        <v>1048635.8799999999</v>
      </c>
      <c r="H26" s="37">
        <f>G26/'SCI % by Contract Type'!C26</f>
        <v>0.12942012806353656</v>
      </c>
      <c r="I26" s="36">
        <v>2358876.7999999998</v>
      </c>
      <c r="J26" s="37">
        <f>I26/'SCI % by Contract Type'!C26</f>
        <v>0.2911269234294227</v>
      </c>
      <c r="K26" s="36">
        <v>4407091.12</v>
      </c>
      <c r="L26" s="41">
        <f>K26/'SCI % by Contract Type'!C26</f>
        <v>0.54391262783996563</v>
      </c>
    </row>
    <row r="27" spans="1:26" ht="15" thickTop="1">
      <c r="F27" s="142"/>
      <c r="R27"/>
    </row>
    <row r="28" spans="1:26">
      <c r="F28" s="142"/>
      <c r="R28"/>
    </row>
    <row r="29" spans="1:26">
      <c r="F29" s="142"/>
      <c r="R29"/>
    </row>
    <row r="30" spans="1:26">
      <c r="F30" s="142"/>
      <c r="R30"/>
    </row>
    <row r="31" spans="1:26">
      <c r="F31" s="142"/>
      <c r="R31"/>
    </row>
    <row r="32" spans="1:26">
      <c r="F32" s="142"/>
      <c r="R32"/>
    </row>
    <row r="33" spans="6:18">
      <c r="F33" s="142"/>
      <c r="R33"/>
    </row>
    <row r="34" spans="6:18">
      <c r="F34" s="142"/>
      <c r="R34"/>
    </row>
    <row r="35" spans="6:18">
      <c r="F35" s="142"/>
      <c r="R35"/>
    </row>
    <row r="36" spans="6:18">
      <c r="F36" s="142"/>
      <c r="R36"/>
    </row>
    <row r="37" spans="6:18">
      <c r="F37" s="142"/>
      <c r="R37"/>
    </row>
    <row r="38" spans="6:18">
      <c r="F38" s="142"/>
      <c r="R38"/>
    </row>
  </sheetData>
  <mergeCells count="5">
    <mergeCell ref="O10:P10"/>
    <mergeCell ref="B1:L1"/>
    <mergeCell ref="B2:L2"/>
    <mergeCell ref="B3:L3"/>
    <mergeCell ref="A11:B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39"/>
  <sheetViews>
    <sheetView workbookViewId="0">
      <selection activeCell="T3" sqref="T3"/>
    </sheetView>
  </sheetViews>
  <sheetFormatPr defaultRowHeight="14.25"/>
  <cols>
    <col min="1" max="1" width="6.375" customWidth="1"/>
    <col min="2" max="2" width="48.125" customWidth="1"/>
    <col min="3" max="3" width="10.375" customWidth="1"/>
    <col min="4" max="4" width="9.625" customWidth="1"/>
    <col min="5" max="5" width="0.125" customWidth="1"/>
    <col min="6" max="6" width="7.875" customWidth="1"/>
    <col min="7" max="7" width="0.125" customWidth="1"/>
    <col min="8" max="8" width="6.5" customWidth="1"/>
    <col min="9" max="9" width="0.125" customWidth="1"/>
    <col min="10" max="10" width="7.5" customWidth="1"/>
    <col min="11" max="11" width="12.75" hidden="1" customWidth="1"/>
    <col min="12" max="12" width="6.125" customWidth="1"/>
    <col min="13" max="13" width="9.125" style="5" hidden="1" customWidth="1"/>
    <col min="14" max="14" width="7.75" customWidth="1"/>
    <col min="15" max="15" width="13.625" hidden="1" customWidth="1"/>
    <col min="16" max="16" width="7.875" customWidth="1"/>
    <col min="17" max="17" width="9.5" hidden="1" customWidth="1"/>
    <col min="18" max="19" width="6.375" customWidth="1"/>
    <col min="21" max="21" width="37.25" customWidth="1"/>
    <col min="22" max="22" width="12.25" customWidth="1"/>
    <col min="23" max="23" width="10.625" customWidth="1"/>
    <col min="24" max="24" width="9" hidden="1" customWidth="1"/>
    <col min="25" max="25" width="8.875" customWidth="1"/>
    <col min="26" max="26" width="9" hidden="1" customWidth="1"/>
    <col min="27" max="27" width="8.875" customWidth="1"/>
    <col min="28" max="28" width="9" hidden="1" customWidth="1"/>
    <col min="29" max="29" width="9" customWidth="1"/>
    <col min="30" max="30" width="9" hidden="1" customWidth="1"/>
    <col min="32" max="32" width="9" hidden="1" customWidth="1"/>
    <col min="33" max="33" width="8.875" customWidth="1"/>
    <col min="34" max="34" width="9" hidden="1" customWidth="1"/>
    <col min="36" max="36" width="9" hidden="1" customWidth="1"/>
  </cols>
  <sheetData>
    <row r="1" spans="1:37" ht="27.75" thickTop="1" thickBot="1">
      <c r="B1" s="212" t="s">
        <v>62</v>
      </c>
      <c r="C1" s="213"/>
      <c r="D1" s="213"/>
      <c r="E1" s="213"/>
      <c r="F1" s="213"/>
      <c r="G1" s="213"/>
      <c r="H1" s="213"/>
      <c r="I1" s="214"/>
      <c r="J1" s="215"/>
      <c r="K1" s="215"/>
      <c r="L1" s="216"/>
      <c r="M1"/>
    </row>
    <row r="2" spans="1:37" ht="27.75" thickTop="1" thickBot="1">
      <c r="B2" s="212" t="s">
        <v>78</v>
      </c>
      <c r="C2" s="213"/>
      <c r="D2" s="213"/>
      <c r="E2" s="213"/>
      <c r="F2" s="213"/>
      <c r="G2" s="213"/>
      <c r="H2" s="213"/>
      <c r="I2" s="214"/>
      <c r="J2" s="215"/>
      <c r="K2" s="215"/>
      <c r="L2" s="216"/>
      <c r="M2"/>
    </row>
    <row r="3" spans="1:37" s="16" customFormat="1" ht="27.75" thickTop="1" thickBot="1">
      <c r="B3" s="212" t="s">
        <v>80</v>
      </c>
      <c r="C3" s="213"/>
      <c r="D3" s="213"/>
      <c r="E3" s="213"/>
      <c r="F3" s="213"/>
      <c r="G3" s="213"/>
      <c r="H3" s="213"/>
      <c r="I3" s="214"/>
      <c r="J3" s="215"/>
      <c r="K3" s="215"/>
      <c r="L3" s="216"/>
      <c r="M3" s="60"/>
      <c r="N3" s="60"/>
      <c r="O3" s="60"/>
      <c r="P3" s="60"/>
      <c r="Q3" s="60"/>
      <c r="R3" s="60"/>
      <c r="S3" s="60"/>
    </row>
    <row r="4" spans="1:37" ht="15" thickTop="1">
      <c r="D4" s="1"/>
      <c r="E4" s="1"/>
      <c r="F4" s="1"/>
      <c r="G4" s="1"/>
      <c r="H4" s="1"/>
      <c r="I4" s="1"/>
    </row>
    <row r="5" spans="1:37">
      <c r="A5" s="182"/>
      <c r="B5" s="211" t="s">
        <v>71</v>
      </c>
      <c r="C5" s="182"/>
      <c r="D5" s="183"/>
      <c r="E5" s="183"/>
      <c r="F5" s="224"/>
      <c r="G5" s="224"/>
      <c r="H5" s="224"/>
      <c r="I5" s="224"/>
      <c r="J5" s="224"/>
      <c r="K5" s="224"/>
      <c r="L5" s="224"/>
      <c r="M5" s="225"/>
      <c r="N5" s="225"/>
      <c r="O5" s="225"/>
      <c r="P5" s="225"/>
      <c r="Q5" s="225"/>
      <c r="R5" s="225"/>
      <c r="S5" s="182"/>
    </row>
    <row r="6" spans="1:37" s="2" customFormat="1" ht="15" thickBot="1">
      <c r="A6" s="182"/>
      <c r="B6" s="228">
        <v>2764494142.0500002</v>
      </c>
      <c r="C6" s="64"/>
      <c r="D6" s="64"/>
      <c r="E6" s="180"/>
      <c r="F6" s="226"/>
      <c r="G6" s="226"/>
      <c r="H6" s="226"/>
      <c r="I6" s="226"/>
      <c r="J6" s="226"/>
      <c r="K6" s="226"/>
      <c r="L6" s="226"/>
      <c r="M6" s="227"/>
      <c r="N6" s="227"/>
      <c r="O6" s="227"/>
      <c r="P6" s="227"/>
      <c r="Q6" s="227"/>
      <c r="R6" s="227"/>
      <c r="S6" s="182"/>
    </row>
    <row r="7" spans="1:37" ht="27.6" customHeight="1" thickTop="1" thickBot="1">
      <c r="A7" s="230" t="s">
        <v>14</v>
      </c>
      <c r="B7" s="239"/>
      <c r="C7" s="236" t="s">
        <v>0</v>
      </c>
      <c r="D7" s="184" t="s">
        <v>1</v>
      </c>
      <c r="E7" s="7" t="s">
        <v>63</v>
      </c>
      <c r="F7" s="185" t="s">
        <v>64</v>
      </c>
      <c r="G7" s="185" t="s">
        <v>65</v>
      </c>
      <c r="H7" s="185" t="s">
        <v>65</v>
      </c>
      <c r="I7" s="185" t="s">
        <v>66</v>
      </c>
      <c r="J7" s="185" t="s">
        <v>66</v>
      </c>
      <c r="K7" s="185" t="s">
        <v>67</v>
      </c>
      <c r="L7" s="185" t="s">
        <v>67</v>
      </c>
      <c r="M7" s="186" t="s">
        <v>68</v>
      </c>
      <c r="N7" s="185" t="s">
        <v>68</v>
      </c>
      <c r="O7" s="185" t="s">
        <v>69</v>
      </c>
      <c r="P7" s="185" t="s">
        <v>69</v>
      </c>
      <c r="Q7" s="185" t="s">
        <v>70</v>
      </c>
      <c r="R7" s="187" t="s">
        <v>70</v>
      </c>
      <c r="S7" s="6"/>
      <c r="T7" s="194" t="s">
        <v>45</v>
      </c>
      <c r="U7" s="195"/>
      <c r="V7" s="196" t="s">
        <v>0</v>
      </c>
      <c r="W7" s="197" t="s">
        <v>1</v>
      </c>
      <c r="X7" s="198" t="s">
        <v>63</v>
      </c>
      <c r="Y7" s="199" t="s">
        <v>64</v>
      </c>
      <c r="Z7" s="199" t="s">
        <v>65</v>
      </c>
      <c r="AA7" s="199" t="s">
        <v>65</v>
      </c>
      <c r="AB7" s="199" t="s">
        <v>66</v>
      </c>
      <c r="AC7" s="199" t="s">
        <v>66</v>
      </c>
      <c r="AD7" s="199" t="s">
        <v>67</v>
      </c>
      <c r="AE7" s="199" t="s">
        <v>67</v>
      </c>
      <c r="AF7" s="200" t="s">
        <v>68</v>
      </c>
      <c r="AG7" s="199" t="s">
        <v>68</v>
      </c>
      <c r="AH7" s="199" t="s">
        <v>69</v>
      </c>
      <c r="AI7" s="199" t="s">
        <v>69</v>
      </c>
      <c r="AJ7" s="199" t="s">
        <v>70</v>
      </c>
      <c r="AK7" s="197" t="s">
        <v>70</v>
      </c>
    </row>
    <row r="8" spans="1:37" ht="12.6" customHeight="1" thickTop="1" thickBot="1">
      <c r="A8" s="237"/>
      <c r="B8" s="238"/>
      <c r="C8" s="188"/>
      <c r="D8" s="189"/>
      <c r="E8" s="190"/>
      <c r="F8" s="191"/>
      <c r="G8" s="192"/>
      <c r="H8" s="192"/>
      <c r="I8" s="192"/>
      <c r="J8" s="192"/>
      <c r="K8" s="192"/>
      <c r="L8" s="192"/>
      <c r="M8" s="193"/>
      <c r="N8" s="192"/>
      <c r="O8" s="192"/>
      <c r="P8" s="192"/>
      <c r="Q8" s="192"/>
      <c r="R8" s="189"/>
      <c r="S8" s="103"/>
      <c r="T8" s="173"/>
      <c r="U8" s="174"/>
      <c r="V8" s="169"/>
      <c r="W8" s="165"/>
      <c r="X8" s="163"/>
      <c r="Y8" s="204"/>
      <c r="Z8" s="164"/>
      <c r="AA8" s="205"/>
      <c r="AB8" s="205"/>
      <c r="AC8" s="205"/>
      <c r="AD8" s="205"/>
      <c r="AE8" s="205"/>
      <c r="AF8" s="206"/>
      <c r="AG8" s="205"/>
      <c r="AH8" s="205"/>
      <c r="AI8" s="205"/>
      <c r="AJ8" s="205"/>
      <c r="AK8" s="207"/>
    </row>
    <row r="9" spans="1:37" s="45" customFormat="1" ht="12.6" customHeight="1" thickTop="1">
      <c r="A9" s="108" t="s">
        <v>15</v>
      </c>
      <c r="B9" s="109" t="s">
        <v>16</v>
      </c>
      <c r="C9" s="110">
        <v>48772.93</v>
      </c>
      <c r="D9" s="112">
        <f>C9/B6</f>
        <v>1.7642623747371236E-5</v>
      </c>
      <c r="E9" s="113"/>
      <c r="F9" s="114">
        <f>E9/C9</f>
        <v>0</v>
      </c>
      <c r="G9" s="115"/>
      <c r="H9" s="116">
        <v>0</v>
      </c>
      <c r="I9" s="50"/>
      <c r="J9" s="116">
        <v>0</v>
      </c>
      <c r="K9" s="50"/>
      <c r="L9" s="116">
        <v>0</v>
      </c>
      <c r="M9" s="117"/>
      <c r="N9" s="116">
        <v>0</v>
      </c>
      <c r="O9" s="50"/>
      <c r="P9" s="116">
        <v>0</v>
      </c>
      <c r="Q9" s="50"/>
      <c r="R9" s="118">
        <v>0</v>
      </c>
      <c r="S9" s="19"/>
      <c r="T9" s="166" t="s">
        <v>72</v>
      </c>
      <c r="U9" s="167" t="s">
        <v>74</v>
      </c>
      <c r="V9" s="56">
        <v>319505922.75</v>
      </c>
      <c r="W9" s="120">
        <f>V9/2764494142.05</f>
        <v>0.11557482357805671</v>
      </c>
      <c r="X9" s="113">
        <v>328970.71000000002</v>
      </c>
      <c r="Y9" s="114">
        <f t="shared" ref="Y9:Y10" si="0">X9/V9</f>
        <v>1.0296231981195723E-3</v>
      </c>
      <c r="Z9" s="121">
        <v>0</v>
      </c>
      <c r="AA9" s="116">
        <f t="shared" ref="AA9:AA10" si="1">Z9/X9</f>
        <v>0</v>
      </c>
      <c r="AB9" s="117">
        <v>0</v>
      </c>
      <c r="AC9" s="116">
        <f t="shared" ref="AC9:AC10" si="2">AB9/X9</f>
        <v>0</v>
      </c>
      <c r="AD9" s="117">
        <v>0</v>
      </c>
      <c r="AE9" s="116">
        <f t="shared" ref="AE9:AE10" si="3">AD9/X9</f>
        <v>0</v>
      </c>
      <c r="AF9" s="50">
        <v>0</v>
      </c>
      <c r="AG9" s="116">
        <f t="shared" ref="AG9:AG10" si="4">AF9/X9</f>
        <v>0</v>
      </c>
      <c r="AH9" s="117">
        <v>240915.73</v>
      </c>
      <c r="AI9" s="116">
        <f t="shared" ref="AI9:AI10" si="5">AH9/X9</f>
        <v>0.73233185410336377</v>
      </c>
      <c r="AJ9" s="117">
        <v>80152</v>
      </c>
      <c r="AK9" s="201">
        <f t="shared" ref="AK9:AK10" si="6">AJ9/X9</f>
        <v>0.24364479135543707</v>
      </c>
    </row>
    <row r="10" spans="1:37" s="45" customFormat="1" ht="12.6" customHeight="1">
      <c r="A10" s="57" t="s">
        <v>17</v>
      </c>
      <c r="B10" s="9" t="s">
        <v>18</v>
      </c>
      <c r="C10" s="58">
        <v>13894781.6</v>
      </c>
      <c r="D10" s="49">
        <f>C10/B6</f>
        <v>5.026157005960004E-3</v>
      </c>
      <c r="E10" s="46">
        <v>9852399.8200000003</v>
      </c>
      <c r="F10" s="28">
        <f t="shared" ref="F10:F23" si="7">E10/C10</f>
        <v>0.70907194539855167</v>
      </c>
      <c r="G10" s="30">
        <v>4098823</v>
      </c>
      <c r="H10" s="47">
        <f t="shared" ref="H10:H23" si="8">G10/E10</f>
        <v>0.41602280407658082</v>
      </c>
      <c r="I10" s="48">
        <v>4098823</v>
      </c>
      <c r="J10" s="47">
        <f t="shared" ref="J10:J23" si="9">I10/E10</f>
        <v>0.41602280407658082</v>
      </c>
      <c r="K10" s="48"/>
      <c r="L10" s="47">
        <f t="shared" ref="L10:L23" si="10">K10/E10</f>
        <v>0</v>
      </c>
      <c r="M10" s="51"/>
      <c r="N10" s="47">
        <f t="shared" ref="N10:N23" si="11">M10/E10</f>
        <v>0</v>
      </c>
      <c r="O10" s="48"/>
      <c r="P10" s="47">
        <f t="shared" ref="P10:P23" si="12">O10/E10</f>
        <v>0</v>
      </c>
      <c r="Q10" s="48"/>
      <c r="R10" s="102">
        <f t="shared" ref="R10:R21" si="13">Q10/E10</f>
        <v>0</v>
      </c>
      <c r="S10" s="104"/>
      <c r="T10" s="79" t="s">
        <v>73</v>
      </c>
      <c r="U10" s="10" t="s">
        <v>75</v>
      </c>
      <c r="V10" s="56">
        <v>270044047.55000001</v>
      </c>
      <c r="W10" s="120">
        <f t="shared" ref="W10:W18" si="14">V10/2764494142.05</f>
        <v>9.7682987799623214E-2</v>
      </c>
      <c r="X10" s="46">
        <v>77128004.939999998</v>
      </c>
      <c r="Y10" s="28">
        <f t="shared" si="0"/>
        <v>0.2856126829669125</v>
      </c>
      <c r="Z10" s="33">
        <f>12498364.01+52544199.64</f>
        <v>65042563.649999999</v>
      </c>
      <c r="AA10" s="47">
        <f t="shared" si="1"/>
        <v>0.84330670423276732</v>
      </c>
      <c r="AB10" s="51">
        <v>10904375.5</v>
      </c>
      <c r="AC10" s="47">
        <f t="shared" si="2"/>
        <v>0.14138023547326051</v>
      </c>
      <c r="AD10" s="51">
        <v>29608792.68</v>
      </c>
      <c r="AE10" s="47">
        <f t="shared" si="3"/>
        <v>0.38389159298277581</v>
      </c>
      <c r="AF10" s="48">
        <v>1237750</v>
      </c>
      <c r="AG10" s="47">
        <f t="shared" si="4"/>
        <v>1.6047997105109613E-2</v>
      </c>
      <c r="AH10" s="51">
        <v>1.6</v>
      </c>
      <c r="AI10" s="47">
        <f t="shared" si="5"/>
        <v>2.0744734694546866E-8</v>
      </c>
      <c r="AJ10" s="51">
        <v>10308532.6</v>
      </c>
      <c r="AK10" s="124">
        <f t="shared" si="6"/>
        <v>0.13365485867317964</v>
      </c>
    </row>
    <row r="11" spans="1:37" s="45" customFormat="1" ht="12.6" customHeight="1">
      <c r="A11" s="57" t="s">
        <v>19</v>
      </c>
      <c r="B11" s="9" t="s">
        <v>20</v>
      </c>
      <c r="C11" s="58">
        <v>5990718.7800000003</v>
      </c>
      <c r="D11" s="49">
        <f>C11/B6</f>
        <v>2.1670216944491717E-3</v>
      </c>
      <c r="E11" s="46">
        <v>3226037.93</v>
      </c>
      <c r="F11" s="28">
        <f t="shared" si="7"/>
        <v>0.53850598708958264</v>
      </c>
      <c r="G11" s="30">
        <v>2060006.67</v>
      </c>
      <c r="H11" s="47">
        <f t="shared" si="8"/>
        <v>0.63855624598933336</v>
      </c>
      <c r="I11" s="48">
        <v>2248389.67</v>
      </c>
      <c r="J11" s="47">
        <f t="shared" si="9"/>
        <v>0.69695078569643465</v>
      </c>
      <c r="K11" s="48">
        <v>148409.92000000001</v>
      </c>
      <c r="L11" s="47">
        <f t="shared" si="10"/>
        <v>4.6003774047380777E-2</v>
      </c>
      <c r="M11" s="51">
        <v>148409.92000000001</v>
      </c>
      <c r="N11" s="47">
        <f t="shared" si="11"/>
        <v>4.6003774047380777E-2</v>
      </c>
      <c r="O11" s="48"/>
      <c r="P11" s="47">
        <f t="shared" si="12"/>
        <v>0</v>
      </c>
      <c r="Q11" s="48">
        <v>1824075.6</v>
      </c>
      <c r="R11" s="102">
        <f t="shared" si="13"/>
        <v>0.56542286221662619</v>
      </c>
      <c r="S11" s="104"/>
      <c r="T11" s="12" t="s">
        <v>48</v>
      </c>
      <c r="U11" s="13" t="s">
        <v>49</v>
      </c>
      <c r="V11" s="42">
        <v>235207008.22999999</v>
      </c>
      <c r="W11" s="120">
        <f t="shared" si="14"/>
        <v>8.5081391438790718E-2</v>
      </c>
      <c r="X11" s="46">
        <v>184548325.94999999</v>
      </c>
      <c r="Y11" s="28">
        <f>X11/V11</f>
        <v>0.78462086371821538</v>
      </c>
      <c r="Z11" s="33">
        <v>35122343.229999997</v>
      </c>
      <c r="AA11" s="47">
        <f>Z11/X11</f>
        <v>0.19031515484738537</v>
      </c>
      <c r="AB11" s="51">
        <v>93350195.780000001</v>
      </c>
      <c r="AC11" s="47">
        <f>AB11/X11</f>
        <v>0.50583062891229658</v>
      </c>
      <c r="AD11" s="51">
        <v>29610111.859999999</v>
      </c>
      <c r="AE11" s="47">
        <f>AD11/X11</f>
        <v>0.16044638556094148</v>
      </c>
      <c r="AF11" s="51">
        <v>25130913.219999999</v>
      </c>
      <c r="AG11" s="47">
        <f>AF11/X11</f>
        <v>0.13617524347963342</v>
      </c>
      <c r="AH11" s="51">
        <v>21972524.879999999</v>
      </c>
      <c r="AI11" s="47">
        <f>AH11/X11</f>
        <v>0.11906109018812262</v>
      </c>
      <c r="AJ11" s="51">
        <v>13085559.6</v>
      </c>
      <c r="AK11" s="124">
        <f>AJ11/X11</f>
        <v>7.0905869953788114E-2</v>
      </c>
    </row>
    <row r="12" spans="1:37" s="45" customFormat="1" ht="12.6" customHeight="1">
      <c r="A12" s="57" t="s">
        <v>21</v>
      </c>
      <c r="B12" s="9" t="s">
        <v>22</v>
      </c>
      <c r="C12" s="58">
        <v>1911582.62</v>
      </c>
      <c r="D12" s="49">
        <f>C12/B6</f>
        <v>6.9147645890197957E-4</v>
      </c>
      <c r="E12" s="46">
        <v>751810.16</v>
      </c>
      <c r="F12" s="28">
        <f t="shared" si="7"/>
        <v>0.3932920042974653</v>
      </c>
      <c r="G12" s="30"/>
      <c r="H12" s="47">
        <f t="shared" si="8"/>
        <v>0</v>
      </c>
      <c r="J12" s="47">
        <f t="shared" si="9"/>
        <v>0</v>
      </c>
      <c r="K12" s="48">
        <v>82278.16</v>
      </c>
      <c r="L12" s="47">
        <f t="shared" si="10"/>
        <v>0.10944007460606811</v>
      </c>
      <c r="M12" s="51">
        <v>82278.16</v>
      </c>
      <c r="N12" s="47">
        <f t="shared" si="11"/>
        <v>0.10944007460606811</v>
      </c>
      <c r="O12" s="48"/>
      <c r="P12" s="47">
        <f t="shared" si="12"/>
        <v>0</v>
      </c>
      <c r="Q12" s="48"/>
      <c r="R12" s="102">
        <f t="shared" si="13"/>
        <v>0</v>
      </c>
      <c r="S12" s="104"/>
      <c r="T12" s="12" t="s">
        <v>46</v>
      </c>
      <c r="U12" s="13" t="s">
        <v>47</v>
      </c>
      <c r="V12" s="42">
        <v>222916873.71000001</v>
      </c>
      <c r="W12" s="120">
        <f t="shared" si="14"/>
        <v>8.0635683150587847E-2</v>
      </c>
      <c r="X12" s="46">
        <v>72751724.379999995</v>
      </c>
      <c r="Y12" s="28">
        <f t="shared" ref="Y12" si="15">X12/V12</f>
        <v>0.32636257260024709</v>
      </c>
      <c r="Z12" s="33">
        <v>36116442.090000004</v>
      </c>
      <c r="AA12" s="47">
        <f t="shared" ref="AA12" si="16">Z12/X12</f>
        <v>0.49643417249266864</v>
      </c>
      <c r="AB12" s="51">
        <v>48712657.289999999</v>
      </c>
      <c r="AC12" s="47">
        <f t="shared" ref="AC12" si="17">AB12/X12</f>
        <v>0.66957392013915595</v>
      </c>
      <c r="AD12" s="51">
        <v>10681497.310000001</v>
      </c>
      <c r="AE12" s="47">
        <f t="shared" ref="AE12:AE18" si="18">AD12/X12</f>
        <v>0.14682122521533558</v>
      </c>
      <c r="AF12" s="51">
        <v>8812371.6199999992</v>
      </c>
      <c r="AG12" s="47">
        <f t="shared" ref="AG12" si="19">AF12/X12</f>
        <v>0.12112938483726975</v>
      </c>
      <c r="AH12" s="51">
        <v>4974083.9800000004</v>
      </c>
      <c r="AI12" s="47">
        <f t="shared" ref="AI12" si="20">AH12/X12</f>
        <v>6.8370667807393093E-2</v>
      </c>
      <c r="AJ12" s="51">
        <v>18694453.800000001</v>
      </c>
      <c r="AK12" s="124">
        <f t="shared" ref="AK12" si="21">AJ12/X12</f>
        <v>0.25696234638170651</v>
      </c>
    </row>
    <row r="13" spans="1:37" s="45" customFormat="1" ht="12.6" customHeight="1">
      <c r="A13" s="57" t="s">
        <v>23</v>
      </c>
      <c r="B13" s="9" t="s">
        <v>24</v>
      </c>
      <c r="C13" s="58">
        <v>0</v>
      </c>
      <c r="D13" s="49">
        <f>C13/B6</f>
        <v>0</v>
      </c>
      <c r="E13" s="46"/>
      <c r="F13" s="28">
        <v>0</v>
      </c>
      <c r="G13" s="30"/>
      <c r="H13" s="47">
        <v>0</v>
      </c>
      <c r="I13" s="44"/>
      <c r="J13" s="47">
        <v>0</v>
      </c>
      <c r="K13" s="48"/>
      <c r="L13" s="47">
        <v>0</v>
      </c>
      <c r="M13" s="51"/>
      <c r="N13" s="47">
        <v>0</v>
      </c>
      <c r="O13" s="48"/>
      <c r="P13" s="47">
        <v>0</v>
      </c>
      <c r="Q13" s="48"/>
      <c r="R13" s="102">
        <v>0</v>
      </c>
      <c r="S13" s="104"/>
      <c r="T13" s="12" t="s">
        <v>56</v>
      </c>
      <c r="U13" s="13" t="s">
        <v>57</v>
      </c>
      <c r="V13" s="42">
        <v>196840092.87</v>
      </c>
      <c r="W13" s="120">
        <f t="shared" si="14"/>
        <v>7.1202933613031275E-2</v>
      </c>
      <c r="X13" s="46">
        <v>65506138.549999997</v>
      </c>
      <c r="Y13" s="28">
        <f>X13/V13</f>
        <v>0.33278859806910632</v>
      </c>
      <c r="Z13" s="33">
        <v>27093101.030000001</v>
      </c>
      <c r="AA13" s="47">
        <f>Z13/X13</f>
        <v>0.41359636867192506</v>
      </c>
      <c r="AB13" s="51">
        <v>28661274.59</v>
      </c>
      <c r="AC13" s="47">
        <f>AB13/X13</f>
        <v>0.43753570618611898</v>
      </c>
      <c r="AD13" s="51">
        <v>13083821.82</v>
      </c>
      <c r="AE13" s="47">
        <f t="shared" si="18"/>
        <v>0.19973428612363231</v>
      </c>
      <c r="AF13" s="51">
        <v>5423229.4100000001</v>
      </c>
      <c r="AG13" s="47">
        <f>AF13/X13</f>
        <v>8.2789636666806707E-2</v>
      </c>
      <c r="AH13" s="51">
        <v>10795011.33</v>
      </c>
      <c r="AI13" s="47">
        <f>AH13/X13</f>
        <v>0.16479388907591166</v>
      </c>
      <c r="AJ13" s="51">
        <v>4695728.47</v>
      </c>
      <c r="AK13" s="124">
        <f>AJ13/X13</f>
        <v>7.1683792907680094E-2</v>
      </c>
    </row>
    <row r="14" spans="1:37" s="45" customFormat="1" ht="12.6" customHeight="1">
      <c r="A14" s="57" t="s">
        <v>25</v>
      </c>
      <c r="B14" s="10" t="s">
        <v>26</v>
      </c>
      <c r="C14" s="58">
        <v>478314.11</v>
      </c>
      <c r="D14" s="49">
        <f>C14/B6</f>
        <v>1.7302048238210696E-4</v>
      </c>
      <c r="E14" s="46"/>
      <c r="F14" s="47">
        <v>0</v>
      </c>
      <c r="G14" s="30"/>
      <c r="H14" s="47">
        <v>0</v>
      </c>
      <c r="I14" s="48"/>
      <c r="J14" s="47">
        <v>0</v>
      </c>
      <c r="K14" s="48"/>
      <c r="L14" s="47">
        <v>0</v>
      </c>
      <c r="M14" s="51"/>
      <c r="N14" s="47">
        <v>0</v>
      </c>
      <c r="O14" s="48"/>
      <c r="P14" s="47">
        <v>0</v>
      </c>
      <c r="Q14" s="48"/>
      <c r="R14" s="102">
        <v>0</v>
      </c>
      <c r="S14" s="104"/>
      <c r="T14" s="12" t="s">
        <v>51</v>
      </c>
      <c r="U14" s="13" t="s">
        <v>52</v>
      </c>
      <c r="V14" s="42">
        <v>170142796.94999999</v>
      </c>
      <c r="W14" s="120">
        <f t="shared" si="14"/>
        <v>6.1545725260184939E-2</v>
      </c>
      <c r="X14" s="46">
        <v>23365619.640000001</v>
      </c>
      <c r="Y14" s="28">
        <f t="shared" ref="Y14" si="22">X14/V14</f>
        <v>0.13732946712323341</v>
      </c>
      <c r="Z14" s="33">
        <v>9504182.8900000006</v>
      </c>
      <c r="AA14" s="47">
        <f>Z14/X14</f>
        <v>0.40675929149037537</v>
      </c>
      <c r="AB14" s="51">
        <v>3520739.53</v>
      </c>
      <c r="AC14" s="47">
        <f>AB14/X14</f>
        <v>0.15068034078466236</v>
      </c>
      <c r="AD14" s="51">
        <v>2525451.21</v>
      </c>
      <c r="AE14" s="47">
        <f t="shared" si="18"/>
        <v>0.10808406748505986</v>
      </c>
      <c r="AF14" s="51">
        <v>1223827.57</v>
      </c>
      <c r="AG14" s="47">
        <f>AF14/X14</f>
        <v>5.2377278619434038E-2</v>
      </c>
      <c r="AH14" s="51">
        <v>1914097.3</v>
      </c>
      <c r="AI14" s="47">
        <f>AH14/X14</f>
        <v>8.1919389662717293E-2</v>
      </c>
      <c r="AJ14" s="51">
        <v>1848225.54</v>
      </c>
      <c r="AK14" s="124">
        <f t="shared" ref="AK14" si="23">AJ14/X14</f>
        <v>7.9100215122734921E-2</v>
      </c>
    </row>
    <row r="15" spans="1:37" s="45" customFormat="1" ht="12.6" customHeight="1">
      <c r="A15" s="57" t="s">
        <v>27</v>
      </c>
      <c r="B15" s="9" t="s">
        <v>28</v>
      </c>
      <c r="C15" s="58">
        <v>276740</v>
      </c>
      <c r="D15" s="49">
        <f>C15/B6</f>
        <v>1.0010511355064204E-4</v>
      </c>
      <c r="E15" s="46"/>
      <c r="F15" s="28">
        <f t="shared" si="7"/>
        <v>0</v>
      </c>
      <c r="G15" s="30"/>
      <c r="H15" s="47">
        <v>0</v>
      </c>
      <c r="I15" s="48"/>
      <c r="J15" s="47">
        <v>0</v>
      </c>
      <c r="K15" s="48"/>
      <c r="L15" s="47">
        <v>0</v>
      </c>
      <c r="M15" s="51"/>
      <c r="N15" s="47">
        <v>0</v>
      </c>
      <c r="O15" s="48"/>
      <c r="P15" s="47">
        <v>0</v>
      </c>
      <c r="Q15" s="48"/>
      <c r="R15" s="102">
        <v>0</v>
      </c>
      <c r="S15" s="104"/>
      <c r="T15" s="67" t="s">
        <v>60</v>
      </c>
      <c r="U15" s="68" t="s">
        <v>61</v>
      </c>
      <c r="V15" s="69">
        <v>144644300.77000001</v>
      </c>
      <c r="W15" s="120">
        <f t="shared" si="14"/>
        <v>5.2322158535210196E-2</v>
      </c>
      <c r="X15" s="70">
        <v>84284176.349999994</v>
      </c>
      <c r="Y15" s="71">
        <f>X15/V15</f>
        <v>0.58269960103039864</v>
      </c>
      <c r="Z15" s="72">
        <v>33972251.509999998</v>
      </c>
      <c r="AA15" s="73">
        <f>Z15/X15</f>
        <v>0.40306796579379517</v>
      </c>
      <c r="AB15" s="74">
        <v>34325795.460000001</v>
      </c>
      <c r="AC15" s="73">
        <f>AB15/X15</f>
        <v>0.40726263156987003</v>
      </c>
      <c r="AD15" s="74">
        <v>8718294.3100000005</v>
      </c>
      <c r="AE15" s="73">
        <f t="shared" si="18"/>
        <v>0.10343927754358367</v>
      </c>
      <c r="AF15" s="74">
        <v>5580436.1299999999</v>
      </c>
      <c r="AG15" s="73">
        <f>AF15/X15</f>
        <v>6.6209772363754027E-2</v>
      </c>
      <c r="AH15" s="74">
        <v>1564344.53</v>
      </c>
      <c r="AI15" s="73">
        <f>AH15/X15</f>
        <v>1.8560358512656926E-2</v>
      </c>
      <c r="AJ15" s="75">
        <v>5225609.45</v>
      </c>
      <c r="AK15" s="202">
        <f>AJ15/X15</f>
        <v>6.1999887479472306E-2</v>
      </c>
    </row>
    <row r="16" spans="1:37" s="45" customFormat="1" ht="12.6" customHeight="1">
      <c r="A16" s="57" t="s">
        <v>29</v>
      </c>
      <c r="B16" s="9" t="s">
        <v>30</v>
      </c>
      <c r="C16" s="58">
        <v>34418459.420000002</v>
      </c>
      <c r="D16" s="49">
        <f>C16/B6</f>
        <v>1.2450183524164432E-2</v>
      </c>
      <c r="E16" s="46">
        <v>20235770.16</v>
      </c>
      <c r="F16" s="28">
        <f t="shared" si="7"/>
        <v>0.58793364087183186</v>
      </c>
      <c r="G16" s="30">
        <v>7758219.8799999999</v>
      </c>
      <c r="H16" s="47">
        <f t="shared" si="8"/>
        <v>0.38339138163051756</v>
      </c>
      <c r="I16" s="48">
        <v>10237871.199999999</v>
      </c>
      <c r="J16" s="47">
        <f t="shared" si="9"/>
        <v>0.50592940713653567</v>
      </c>
      <c r="K16" s="48">
        <v>6649058.4800000004</v>
      </c>
      <c r="L16" s="47">
        <f t="shared" si="10"/>
        <v>0.32857946237910818</v>
      </c>
      <c r="M16" s="51">
        <v>2381231.48</v>
      </c>
      <c r="N16" s="47">
        <f t="shared" si="11"/>
        <v>0.11767436876244892</v>
      </c>
      <c r="O16" s="48">
        <v>398392.6</v>
      </c>
      <c r="P16" s="47">
        <f t="shared" si="12"/>
        <v>1.9687543239026391E-2</v>
      </c>
      <c r="Q16" s="48">
        <v>3877404.4</v>
      </c>
      <c r="R16" s="102">
        <f t="shared" si="13"/>
        <v>0.19161140739107901</v>
      </c>
      <c r="S16" s="104"/>
      <c r="T16" s="12" t="s">
        <v>58</v>
      </c>
      <c r="U16" s="13" t="s">
        <v>59</v>
      </c>
      <c r="V16" s="77">
        <v>108170918.36</v>
      </c>
      <c r="W16" s="120">
        <f t="shared" si="14"/>
        <v>3.9128648064266205E-2</v>
      </c>
      <c r="X16" s="30">
        <v>5416505.1699999999</v>
      </c>
      <c r="Y16" s="28">
        <f>X16/V16</f>
        <v>5.0073580331207977E-2</v>
      </c>
      <c r="Z16" s="33"/>
      <c r="AA16" s="47">
        <f>Z16/X16</f>
        <v>0</v>
      </c>
      <c r="AB16" s="51"/>
      <c r="AC16" s="47">
        <f>AB16/X16</f>
        <v>0</v>
      </c>
      <c r="AD16" s="51"/>
      <c r="AE16" s="47">
        <f t="shared" si="18"/>
        <v>0</v>
      </c>
      <c r="AF16" s="51"/>
      <c r="AG16" s="47">
        <f>AF16/X16</f>
        <v>0</v>
      </c>
      <c r="AH16" s="51"/>
      <c r="AI16" s="47">
        <f>AH16/X16</f>
        <v>0</v>
      </c>
      <c r="AJ16" s="51"/>
      <c r="AK16" s="124">
        <f>AJ16/X16</f>
        <v>0</v>
      </c>
    </row>
    <row r="17" spans="1:37" s="45" customFormat="1" ht="12.6" customHeight="1">
      <c r="A17" s="57" t="s">
        <v>31</v>
      </c>
      <c r="B17" s="9" t="s">
        <v>32</v>
      </c>
      <c r="C17" s="58">
        <v>222946.38</v>
      </c>
      <c r="D17" s="49">
        <f>C17/B6</f>
        <v>8.0646356455895752E-5</v>
      </c>
      <c r="E17" s="46"/>
      <c r="F17" s="28">
        <f t="shared" si="7"/>
        <v>0</v>
      </c>
      <c r="G17" s="30"/>
      <c r="H17" s="47">
        <v>0</v>
      </c>
      <c r="I17" s="48"/>
      <c r="J17" s="47">
        <v>0</v>
      </c>
      <c r="K17" s="48"/>
      <c r="L17" s="47">
        <v>0</v>
      </c>
      <c r="M17" s="51"/>
      <c r="N17" s="47">
        <v>0</v>
      </c>
      <c r="O17" s="48"/>
      <c r="P17" s="47">
        <v>0</v>
      </c>
      <c r="Q17" s="48"/>
      <c r="R17" s="102">
        <v>0</v>
      </c>
      <c r="S17" s="104"/>
      <c r="T17" s="12" t="s">
        <v>55</v>
      </c>
      <c r="U17" s="13" t="s">
        <v>50</v>
      </c>
      <c r="V17" s="77">
        <v>90531531.370000005</v>
      </c>
      <c r="W17" s="120">
        <f t="shared" si="14"/>
        <v>3.274795558180011E-2</v>
      </c>
      <c r="X17" s="30">
        <v>2639999.34</v>
      </c>
      <c r="Y17" s="28">
        <f>X17/V17</f>
        <v>2.9161103320017766E-2</v>
      </c>
      <c r="Z17" s="33">
        <v>753566.05</v>
      </c>
      <c r="AA17" s="47">
        <f>Z17/X17</f>
        <v>0.28544175696649987</v>
      </c>
      <c r="AB17" s="51">
        <v>753566.05</v>
      </c>
      <c r="AC17" s="47">
        <f>AB17/X17</f>
        <v>0.28544175696649987</v>
      </c>
      <c r="AD17" s="51">
        <v>1026540.64</v>
      </c>
      <c r="AE17" s="47">
        <f t="shared" si="18"/>
        <v>0.38884124872546372</v>
      </c>
      <c r="AF17" s="51">
        <v>340588</v>
      </c>
      <c r="AG17" s="47">
        <f>AF17/X17</f>
        <v>0.12901063831326565</v>
      </c>
      <c r="AH17" s="51">
        <v>69389.919999999998</v>
      </c>
      <c r="AI17" s="47">
        <f>AH17/X17</f>
        <v>2.6284067177077403E-2</v>
      </c>
      <c r="AJ17" s="51">
        <v>49928.61</v>
      </c>
      <c r="AK17" s="124">
        <f>AJ17/X17</f>
        <v>1.8912357000816525E-2</v>
      </c>
    </row>
    <row r="18" spans="1:37" s="45" customFormat="1" ht="12.6" customHeight="1" thickBot="1">
      <c r="A18" s="57" t="s">
        <v>33</v>
      </c>
      <c r="B18" s="9" t="s">
        <v>34</v>
      </c>
      <c r="C18" s="58">
        <v>283238.18</v>
      </c>
      <c r="D18" s="49">
        <f>C18/B6</f>
        <v>1.0245569910666036E-4</v>
      </c>
      <c r="E18" s="46">
        <v>136900.66</v>
      </c>
      <c r="F18" s="28">
        <f t="shared" si="7"/>
        <v>0.48334112300820464</v>
      </c>
      <c r="G18" s="30"/>
      <c r="H18" s="47">
        <v>0</v>
      </c>
      <c r="I18" s="48"/>
      <c r="J18" s="47">
        <f t="shared" si="9"/>
        <v>0</v>
      </c>
      <c r="K18" s="48"/>
      <c r="L18" s="47">
        <v>0</v>
      </c>
      <c r="M18" s="51"/>
      <c r="N18" s="47">
        <v>0</v>
      </c>
      <c r="O18" s="48"/>
      <c r="P18" s="47">
        <v>0</v>
      </c>
      <c r="Q18" s="48"/>
      <c r="R18" s="102">
        <v>0</v>
      </c>
      <c r="S18" s="104"/>
      <c r="T18" s="14" t="s">
        <v>53</v>
      </c>
      <c r="U18" s="15" t="s">
        <v>54</v>
      </c>
      <c r="V18" s="127">
        <v>90089028.260000005</v>
      </c>
      <c r="W18" s="203">
        <f t="shared" si="14"/>
        <v>3.2587889006411429E-2</v>
      </c>
      <c r="X18" s="125">
        <v>70358011.579999998</v>
      </c>
      <c r="Y18" s="34">
        <f>X18/V18</f>
        <v>0.78098313345043946</v>
      </c>
      <c r="Z18" s="53">
        <v>19188343.43</v>
      </c>
      <c r="AA18" s="54">
        <f t="shared" ref="AA18" si="24">Z18/X18</f>
        <v>0.2727243564605582</v>
      </c>
      <c r="AB18" s="55">
        <v>38195821.049999997</v>
      </c>
      <c r="AC18" s="54">
        <f t="shared" ref="AC18" si="25">AB18/X18</f>
        <v>0.54287806309832609</v>
      </c>
      <c r="AD18" s="55">
        <v>5598864.6699999999</v>
      </c>
      <c r="AE18" s="54">
        <f t="shared" si="18"/>
        <v>7.9576789398515854E-2</v>
      </c>
      <c r="AF18" s="55">
        <v>2709046.7</v>
      </c>
      <c r="AG18" s="54">
        <f t="shared" ref="AG18" si="26">AF18/X18</f>
        <v>3.8503741637435286E-2</v>
      </c>
      <c r="AH18" s="55">
        <v>4017186.77</v>
      </c>
      <c r="AI18" s="54">
        <f t="shared" ref="AI18" si="27">AH18/X18</f>
        <v>5.7096365854971479E-2</v>
      </c>
      <c r="AJ18" s="55">
        <v>8074353.1799999997</v>
      </c>
      <c r="AK18" s="126">
        <f t="shared" ref="AK18" si="28">AJ18/X18</f>
        <v>0.11476096323187193</v>
      </c>
    </row>
    <row r="19" spans="1:37" s="45" customFormat="1" ht="12.6" customHeight="1" thickTop="1">
      <c r="A19" s="57" t="s">
        <v>35</v>
      </c>
      <c r="B19" s="9" t="s">
        <v>36</v>
      </c>
      <c r="C19" s="58">
        <v>2281672.83</v>
      </c>
      <c r="D19" s="49">
        <f>C19/B6</f>
        <v>8.2534912818011405E-4</v>
      </c>
      <c r="E19" s="46">
        <v>2281672.83</v>
      </c>
      <c r="F19" s="28">
        <f t="shared" si="7"/>
        <v>1</v>
      </c>
      <c r="G19" s="30">
        <v>962728.83</v>
      </c>
      <c r="H19" s="47">
        <f t="shared" si="8"/>
        <v>0.42193991064003683</v>
      </c>
      <c r="I19" s="48">
        <v>962728.83</v>
      </c>
      <c r="J19" s="47">
        <f t="shared" si="9"/>
        <v>0.42193991064003683</v>
      </c>
      <c r="K19" s="48"/>
      <c r="L19" s="47">
        <f t="shared" si="10"/>
        <v>0</v>
      </c>
      <c r="M19" s="51"/>
      <c r="N19" s="47">
        <f t="shared" si="11"/>
        <v>0</v>
      </c>
      <c r="O19" s="48">
        <v>175000</v>
      </c>
      <c r="P19" s="47">
        <f t="shared" si="12"/>
        <v>7.6698112761416359E-2</v>
      </c>
      <c r="Q19" s="48"/>
      <c r="R19" s="102">
        <f t="shared" si="13"/>
        <v>0</v>
      </c>
      <c r="S19" s="104"/>
    </row>
    <row r="20" spans="1:37" s="45" customFormat="1" ht="12.6" customHeight="1">
      <c r="A20" s="57" t="s">
        <v>37</v>
      </c>
      <c r="B20" s="10" t="s">
        <v>38</v>
      </c>
      <c r="C20" s="58">
        <v>0</v>
      </c>
      <c r="D20" s="49">
        <f>C20/B6</f>
        <v>0</v>
      </c>
      <c r="E20" s="46"/>
      <c r="F20" s="28">
        <v>0</v>
      </c>
      <c r="G20" s="30"/>
      <c r="H20" s="47">
        <v>0</v>
      </c>
      <c r="I20" s="48"/>
      <c r="J20" s="47">
        <v>0</v>
      </c>
      <c r="K20" s="48"/>
      <c r="L20" s="47">
        <v>0</v>
      </c>
      <c r="M20" s="51"/>
      <c r="N20" s="47">
        <v>0</v>
      </c>
      <c r="O20" s="48"/>
      <c r="P20" s="47">
        <v>0</v>
      </c>
      <c r="Q20" s="48"/>
      <c r="R20" s="102">
        <v>0</v>
      </c>
      <c r="S20" s="104"/>
    </row>
    <row r="21" spans="1:37" s="45" customFormat="1" ht="12.6" customHeight="1">
      <c r="A21" s="57" t="s">
        <v>39</v>
      </c>
      <c r="B21" s="9" t="s">
        <v>40</v>
      </c>
      <c r="C21" s="58">
        <v>15047492.17</v>
      </c>
      <c r="D21" s="49">
        <f>C21/B6</f>
        <v>5.4431268061366153E-3</v>
      </c>
      <c r="E21" s="46">
        <v>4576846.05</v>
      </c>
      <c r="F21" s="28">
        <f t="shared" si="7"/>
        <v>0.30416005526321532</v>
      </c>
      <c r="G21" s="30">
        <v>311606.25</v>
      </c>
      <c r="H21" s="47">
        <f t="shared" si="8"/>
        <v>6.8083183615057358E-2</v>
      </c>
      <c r="I21" s="48">
        <v>847168.81</v>
      </c>
      <c r="J21" s="47">
        <f t="shared" si="9"/>
        <v>0.18509882149083867</v>
      </c>
      <c r="K21" s="48"/>
      <c r="L21" s="47">
        <f t="shared" si="10"/>
        <v>0</v>
      </c>
      <c r="M21" s="51"/>
      <c r="N21" s="47">
        <f t="shared" si="11"/>
        <v>0</v>
      </c>
      <c r="O21" s="48"/>
      <c r="P21" s="47">
        <f t="shared" si="12"/>
        <v>0</v>
      </c>
      <c r="Q21" s="48">
        <v>136492.56</v>
      </c>
      <c r="R21" s="102">
        <f t="shared" si="13"/>
        <v>2.9822405759092552E-2</v>
      </c>
      <c r="S21" s="104"/>
    </row>
    <row r="22" spans="1:37" s="45" customFormat="1" ht="12.6" customHeight="1">
      <c r="A22" s="57" t="s">
        <v>41</v>
      </c>
      <c r="B22" s="9" t="s">
        <v>42</v>
      </c>
      <c r="C22" s="58">
        <v>9453597.8000000007</v>
      </c>
      <c r="D22" s="49">
        <f>C22/B6</f>
        <v>3.4196483386250624E-3</v>
      </c>
      <c r="E22" s="46">
        <v>9043951</v>
      </c>
      <c r="F22" s="28">
        <f t="shared" si="7"/>
        <v>0.95666762975678943</v>
      </c>
      <c r="G22" s="30">
        <v>173780</v>
      </c>
      <c r="H22" s="47">
        <f t="shared" si="8"/>
        <v>1.9215053243875381E-2</v>
      </c>
      <c r="I22" s="48">
        <v>254420</v>
      </c>
      <c r="J22" s="47">
        <f t="shared" si="9"/>
        <v>2.8131510221583465E-2</v>
      </c>
      <c r="K22" s="48">
        <v>8377656.5800000001</v>
      </c>
      <c r="L22" s="47">
        <f t="shared" si="10"/>
        <v>0.92632706435494838</v>
      </c>
      <c r="M22" s="51">
        <v>8167716.5800000001</v>
      </c>
      <c r="N22" s="47">
        <f t="shared" si="11"/>
        <v>0.90311375857741827</v>
      </c>
      <c r="O22" s="48"/>
      <c r="P22" s="47">
        <f t="shared" si="12"/>
        <v>0</v>
      </c>
      <c r="Q22" s="48"/>
      <c r="R22" s="102">
        <f>Q22/E22</f>
        <v>0</v>
      </c>
      <c r="S22" s="104"/>
    </row>
    <row r="23" spans="1:37" s="45" customFormat="1" ht="12.6" customHeight="1" thickBot="1">
      <c r="A23" s="208" t="s">
        <v>43</v>
      </c>
      <c r="B23" s="137" t="s">
        <v>44</v>
      </c>
      <c r="C23" s="138">
        <v>8102571.7999999998</v>
      </c>
      <c r="D23" s="52">
        <f>C23/B6</f>
        <v>2.9309419313840791E-3</v>
      </c>
      <c r="E23" s="209">
        <v>7552051.2000000002</v>
      </c>
      <c r="F23" s="34">
        <f t="shared" si="7"/>
        <v>0.93205606644547112</v>
      </c>
      <c r="G23" s="119">
        <v>2557176.56</v>
      </c>
      <c r="H23" s="54">
        <f t="shared" si="8"/>
        <v>0.33860688868211064</v>
      </c>
      <c r="I23" s="123">
        <v>6677527.4800000004</v>
      </c>
      <c r="J23" s="54">
        <f t="shared" si="9"/>
        <v>0.8842005043609874</v>
      </c>
      <c r="K23" s="123">
        <v>3920171.2</v>
      </c>
      <c r="L23" s="54">
        <f t="shared" si="10"/>
        <v>0.51908694686815682</v>
      </c>
      <c r="M23" s="55">
        <v>2119394.2400000002</v>
      </c>
      <c r="N23" s="54">
        <f t="shared" si="11"/>
        <v>0.28063822448661369</v>
      </c>
      <c r="O23" s="123">
        <v>1716280.3200000001</v>
      </c>
      <c r="P23" s="54">
        <f t="shared" si="12"/>
        <v>0.22726015416844633</v>
      </c>
      <c r="Q23" s="123">
        <v>1476331.8</v>
      </c>
      <c r="R23" s="126">
        <f>Q23/E23</f>
        <v>0.19548752529643867</v>
      </c>
      <c r="S23" s="104"/>
    </row>
    <row r="24" spans="1:37" s="45" customFormat="1" ht="12.6" customHeight="1" thickTop="1">
      <c r="A24" s="107"/>
    </row>
    <row r="25" spans="1:37" s="45" customFormat="1" ht="12.6" customHeight="1">
      <c r="A25" s="105"/>
    </row>
    <row r="26" spans="1:37" s="45" customFormat="1" ht="12.6" customHeight="1">
      <c r="A26" s="105"/>
    </row>
    <row r="27" spans="1:37" s="45" customFormat="1" ht="12.6" customHeight="1">
      <c r="A27" s="105"/>
    </row>
    <row r="28" spans="1:37" s="45" customFormat="1" ht="12.6" customHeight="1">
      <c r="A28" s="106"/>
    </row>
    <row r="29" spans="1:37" s="45" customFormat="1" ht="12.6" customHeight="1">
      <c r="A29" s="106"/>
    </row>
    <row r="30" spans="1:37" s="45" customFormat="1" ht="12.6" customHeight="1">
      <c r="A30" s="106"/>
    </row>
    <row r="31" spans="1:37" s="45" customFormat="1" ht="12.6" customHeight="1">
      <c r="A31" s="106"/>
    </row>
    <row r="32" spans="1:37" s="45" customFormat="1" ht="12.6" customHeight="1">
      <c r="A32" s="106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</row>
    <row r="33" spans="1:37" s="60" customFormat="1" ht="12">
      <c r="A33" s="88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</row>
    <row r="34" spans="1:37" s="96" customFormat="1" ht="12.6" customHeight="1">
      <c r="A34" s="88"/>
    </row>
    <row r="35" spans="1:37" s="96" customFormat="1" ht="12.6" customHeight="1">
      <c r="A35" s="88"/>
    </row>
    <row r="36" spans="1:37" s="96" customFormat="1" ht="13.5" customHeight="1">
      <c r="A36" s="88"/>
      <c r="B36" s="89"/>
      <c r="C36" s="90"/>
      <c r="D36" s="91"/>
      <c r="E36" s="97"/>
      <c r="F36" s="91"/>
      <c r="G36" s="98"/>
      <c r="H36" s="99"/>
      <c r="I36" s="101"/>
      <c r="J36" s="99"/>
      <c r="K36" s="101"/>
      <c r="L36" s="99"/>
      <c r="M36" s="101"/>
      <c r="N36" s="99"/>
      <c r="O36" s="101"/>
      <c r="P36" s="99"/>
      <c r="Q36" s="101"/>
      <c r="R36" s="99"/>
      <c r="S36" s="88"/>
    </row>
    <row r="37" spans="1:37" s="96" customFormat="1" ht="12.6" customHeight="1">
      <c r="A37" s="88"/>
      <c r="B37" s="89"/>
      <c r="C37" s="90"/>
      <c r="D37" s="91"/>
      <c r="E37" s="97"/>
      <c r="F37" s="91"/>
      <c r="G37" s="98"/>
      <c r="H37" s="99"/>
      <c r="I37" s="100"/>
      <c r="J37" s="99"/>
      <c r="K37" s="101"/>
      <c r="L37" s="99"/>
      <c r="M37" s="101"/>
      <c r="N37" s="99"/>
      <c r="O37" s="101"/>
      <c r="P37" s="99"/>
      <c r="Q37" s="101"/>
      <c r="R37" s="99"/>
      <c r="S37" s="88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9" spans="1:37">
      <c r="G39" s="66"/>
      <c r="I39" s="65"/>
    </row>
  </sheetData>
  <mergeCells count="6">
    <mergeCell ref="B1:L1"/>
    <mergeCell ref="B2:L2"/>
    <mergeCell ref="B3:L3"/>
    <mergeCell ref="A8:B8"/>
    <mergeCell ref="F5:R5"/>
    <mergeCell ref="F6:R6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SCI % by Contract Type</vt:lpstr>
      <vt:lpstr>SCI % Competition Type</vt:lpstr>
      <vt:lpstr>SCI % obligated by Qtr</vt:lpstr>
      <vt:lpstr>Page 2 - Small Business</vt:lpstr>
    </vt:vector>
  </TitlesOfParts>
  <Company>GSA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PaulFBoyle</dc:creator>
  <cp:lastModifiedBy>Kevin Agot</cp:lastModifiedBy>
  <cp:lastPrinted>2013-12-03T18:35:40Z</cp:lastPrinted>
  <dcterms:created xsi:type="dcterms:W3CDTF">2012-11-15T14:44:57Z</dcterms:created>
  <dcterms:modified xsi:type="dcterms:W3CDTF">2014-04-17T13:22:00Z</dcterms:modified>
</cp:coreProperties>
</file>